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3020" tabRatio="933"/>
  </bookViews>
  <sheets>
    <sheet name="KL" sheetId="29" r:id="rId1"/>
    <sheet name=" Rek" sheetId="30" r:id="rId2"/>
    <sheet name="CHL" sheetId="32" r:id="rId3"/>
  </sheets>
  <definedNames>
    <definedName name="Dodavka">' Rek'!#REF!</definedName>
    <definedName name="HSV">' Rek'!#REF!</definedName>
    <definedName name="Mont">' Rek'!#REF!</definedName>
    <definedName name="MONT.713">' Rek'!$H$8</definedName>
    <definedName name="MONT.731">' Rek'!$H$9</definedName>
    <definedName name="mont.732">' Rek'!$H$10</definedName>
    <definedName name="mont.733">' Rek'!$H$12</definedName>
    <definedName name="mont.734">' Rek'!$H$13</definedName>
    <definedName name="mont.767">' Rek'!$H$15</definedName>
    <definedName name="_xlnm.Print_Titles" localSheetId="1">' Rek'!$1:$4</definedName>
    <definedName name="_xlnm.Print_Titles" localSheetId="2">CHL!$1:$6</definedName>
    <definedName name="_xlnm.Print_Area" localSheetId="1">' Rek'!$A$1:$I$25</definedName>
    <definedName name="_xlnm.Print_Area" localSheetId="2">CHL!$A$1:$I$161</definedName>
    <definedName name="_xlnm.Print_Area" localSheetId="0">KL!$A$1:$G$45</definedName>
    <definedName name="PSV">' Rek'!#REF!</definedName>
    <definedName name="solver_lin" localSheetId="2" hidden="1">0</definedName>
    <definedName name="solver_num" localSheetId="2" hidden="1">0</definedName>
    <definedName name="solver_opt" localSheetId="2" hidden="1">CHL!#REF!</definedName>
    <definedName name="solver_typ" localSheetId="2" hidden="1">1</definedName>
    <definedName name="solver_val" localSheetId="2" hidden="1">0</definedName>
  </definedNames>
  <calcPr calcId="145621"/>
</workbook>
</file>

<file path=xl/calcChain.xml><?xml version="1.0" encoding="utf-8"?>
<calcChain xmlns="http://schemas.openxmlformats.org/spreadsheetml/2006/main">
  <c r="A140" i="32" l="1"/>
  <c r="A141" i="32" s="1"/>
  <c r="A142" i="32" s="1"/>
  <c r="A143" i="32" s="1"/>
  <c r="A144" i="32" s="1"/>
  <c r="A145" i="32" s="1"/>
  <c r="A146" i="32" s="1"/>
  <c r="A147" i="32" s="1"/>
  <c r="A148" i="32" s="1"/>
  <c r="A149" i="32" s="1"/>
  <c r="A150" i="32" s="1"/>
  <c r="A151" i="32" s="1"/>
  <c r="A152" i="32" s="1"/>
  <c r="A153" i="32" s="1"/>
  <c r="A154" i="32" s="1"/>
  <c r="A155" i="32" s="1"/>
  <c r="A139" i="32"/>
  <c r="A128" i="32"/>
  <c r="A129" i="32" s="1"/>
  <c r="A115" i="32"/>
  <c r="A116" i="32"/>
  <c r="A117" i="32"/>
  <c r="A118" i="32" s="1"/>
  <c r="A119" i="32" s="1"/>
  <c r="A120" i="32" s="1"/>
  <c r="A102" i="32"/>
  <c r="A88" i="32"/>
  <c r="A89" i="32" s="1"/>
  <c r="A90" i="32" s="1"/>
  <c r="A91" i="32" s="1"/>
  <c r="A92" i="32" s="1"/>
  <c r="A93" i="32" s="1"/>
  <c r="A94" i="32" s="1"/>
  <c r="A95" i="32" s="1"/>
  <c r="A96" i="32" s="1"/>
  <c r="A97" i="32" s="1"/>
  <c r="A98" i="32" s="1"/>
  <c r="A99" i="32" s="1"/>
  <c r="A100" i="32" s="1"/>
  <c r="A66" i="32"/>
  <c r="A67" i="32" s="1"/>
  <c r="A68" i="32" s="1"/>
  <c r="A69" i="32" s="1"/>
  <c r="A70" i="32" s="1"/>
  <c r="A71" i="32" s="1"/>
  <c r="A72" i="32" s="1"/>
  <c r="A73" i="32" s="1"/>
  <c r="A74" i="32" s="1"/>
  <c r="A75" i="32" s="1"/>
  <c r="A76" i="32" s="1"/>
  <c r="A77" i="32" s="1"/>
  <c r="A78" i="32" s="1"/>
  <c r="A79" i="32" s="1"/>
  <c r="A80" i="32" s="1"/>
  <c r="A81" i="32" s="1"/>
  <c r="A56" i="32"/>
  <c r="A57" i="32" s="1"/>
  <c r="A58" i="32" s="1"/>
  <c r="A59" i="32" s="1"/>
  <c r="A60" i="32" s="1"/>
  <c r="A53" i="32"/>
  <c r="A54" i="32" s="1"/>
  <c r="A52" i="32"/>
  <c r="A43" i="32"/>
  <c r="A44" i="32" s="1"/>
  <c r="A45" i="32" s="1"/>
  <c r="A46" i="32" s="1"/>
  <c r="A47" i="32" s="1"/>
  <c r="A48" i="32" s="1"/>
  <c r="A49" i="32" s="1"/>
  <c r="A42" i="32"/>
  <c r="A25" i="32"/>
  <c r="A26" i="32" s="1"/>
  <c r="A27" i="32" s="1"/>
  <c r="A28" i="32" s="1"/>
  <c r="A29" i="32" s="1"/>
  <c r="A30" i="32" s="1"/>
  <c r="A31" i="32" s="1"/>
  <c r="A32" i="32" s="1"/>
  <c r="A33" i="32" s="1"/>
  <c r="A34" i="32" s="1"/>
  <c r="A35" i="32" s="1"/>
  <c r="A36" i="32" s="1"/>
  <c r="A37" i="32" s="1"/>
  <c r="A38" i="32" s="1"/>
  <c r="E75" i="32" l="1"/>
  <c r="A17" i="30" l="1"/>
  <c r="A16" i="30"/>
  <c r="A15" i="30"/>
  <c r="A14" i="30"/>
  <c r="A13" i="30"/>
  <c r="A12" i="30"/>
  <c r="A11" i="30"/>
  <c r="A10" i="30"/>
  <c r="A9" i="30"/>
  <c r="A8" i="30"/>
  <c r="A9" i="32"/>
  <c r="A10" i="32" s="1"/>
  <c r="A11" i="32" s="1"/>
  <c r="A12" i="32" s="1"/>
  <c r="A13" i="32" s="1"/>
  <c r="A14" i="32" s="1"/>
  <c r="A15" i="32" s="1"/>
  <c r="A16" i="32" s="1"/>
  <c r="A17" i="32" s="1"/>
  <c r="A18" i="32" s="1"/>
  <c r="A19" i="32" s="1"/>
  <c r="A22" i="32" s="1"/>
  <c r="A23" i="32" s="1"/>
  <c r="A24" i="32" s="1"/>
  <c r="A41" i="32" s="1"/>
  <c r="A55" i="32" s="1"/>
  <c r="A63" i="32" s="1"/>
  <c r="A64" i="32" s="1"/>
  <c r="A65" i="32" s="1"/>
  <c r="A85" i="32" s="1"/>
  <c r="A86" i="32" s="1"/>
  <c r="A87" i="32" s="1"/>
  <c r="A103" i="32" s="1"/>
  <c r="E68" i="32"/>
  <c r="E8" i="30"/>
  <c r="A104" i="32" l="1"/>
  <c r="A105" i="32" s="1"/>
  <c r="A106" i="32" s="1"/>
  <c r="A107" i="32" s="1"/>
  <c r="A110" i="32" s="1"/>
  <c r="A111" i="32" s="1"/>
  <c r="A112" i="32" s="1"/>
  <c r="A113" i="32" s="1"/>
  <c r="A114" i="32" s="1"/>
  <c r="A123" i="32" s="1"/>
  <c r="A124" i="32" s="1"/>
  <c r="A125" i="32" s="1"/>
  <c r="A126" i="32" s="1"/>
  <c r="A127" i="32" s="1"/>
  <c r="A132" i="32" s="1"/>
  <c r="A133" i="32" s="1"/>
  <c r="A136" i="32" s="1"/>
  <c r="A137" i="32" s="1"/>
  <c r="A138" i="32" s="1"/>
  <c r="H11" i="30"/>
  <c r="F10" i="30"/>
  <c r="J10" i="30" s="1"/>
  <c r="F11" i="30"/>
  <c r="E12" i="32"/>
  <c r="E11" i="32"/>
  <c r="E10" i="32"/>
  <c r="E133" i="32" l="1"/>
  <c r="E15" i="30"/>
  <c r="F8" i="30" l="1"/>
  <c r="F16" i="30"/>
  <c r="J16" i="30" s="1"/>
  <c r="F15" i="30"/>
  <c r="J15" i="30" s="1"/>
  <c r="F14" i="30"/>
  <c r="J14" i="30" s="1"/>
  <c r="H8" i="30" l="1"/>
  <c r="J8" i="30" s="1"/>
  <c r="E13" i="30"/>
  <c r="E93" i="32"/>
  <c r="E92" i="32"/>
  <c r="E76" i="32"/>
  <c r="I12" i="30"/>
  <c r="E12" i="30"/>
  <c r="F13" i="30" l="1"/>
  <c r="I9" i="30"/>
  <c r="E9" i="30"/>
  <c r="H12" i="30" l="1"/>
  <c r="F12" i="30"/>
  <c r="H13" i="30"/>
  <c r="J13" i="30" s="1"/>
  <c r="F9" i="30"/>
  <c r="J12" i="30" l="1"/>
  <c r="H9" i="30"/>
  <c r="J9" i="30" s="1"/>
  <c r="E11" i="30"/>
  <c r="J11" i="30" s="1"/>
  <c r="B14" i="30" l="1"/>
  <c r="F17" i="30" l="1"/>
  <c r="J17" i="30" s="1"/>
  <c r="J18" i="30" s="1"/>
  <c r="H1" i="30"/>
  <c r="F3" i="32" s="1"/>
  <c r="C2" i="30" l="1"/>
  <c r="C1" i="30"/>
  <c r="C4" i="32" l="1"/>
  <c r="C3" i="32"/>
  <c r="I18" i="30" l="1"/>
  <c r="E18" i="30" l="1"/>
  <c r="C15" i="29" s="1"/>
  <c r="C21" i="29"/>
  <c r="C33" i="29" l="1"/>
  <c r="F33" i="29" s="1"/>
  <c r="C31" i="29"/>
  <c r="G7" i="29"/>
  <c r="G23" i="29" l="1"/>
  <c r="H18" i="30" l="1"/>
  <c r="C17" i="29" s="1"/>
  <c r="G162" i="32"/>
  <c r="I162" i="32" l="1"/>
  <c r="F18" i="30" l="1"/>
  <c r="G23" i="30" l="1"/>
  <c r="I23" i="30" s="1"/>
  <c r="C16" i="29"/>
  <c r="C19" i="29" s="1"/>
  <c r="C23" i="29" s="1"/>
  <c r="F30" i="29" s="1"/>
  <c r="F31" i="29" s="1"/>
  <c r="F34" i="29" s="1"/>
  <c r="G24" i="30"/>
  <c r="I24" i="30" s="1"/>
  <c r="H25" i="30" l="1"/>
</calcChain>
</file>

<file path=xl/sharedStrings.xml><?xml version="1.0" encoding="utf-8"?>
<sst xmlns="http://schemas.openxmlformats.org/spreadsheetml/2006/main" count="561" uniqueCount="394">
  <si>
    <t xml:space="preserve"> </t>
  </si>
  <si>
    <t>Stavba :</t>
  </si>
  <si>
    <t>Základ pro DPH</t>
  </si>
  <si>
    <t>%</t>
  </si>
  <si>
    <t>HSV</t>
  </si>
  <si>
    <t>PSV</t>
  </si>
  <si>
    <t>Dodávka</t>
  </si>
  <si>
    <t>Montáž</t>
  </si>
  <si>
    <t>HZS</t>
  </si>
  <si>
    <t>POLOŽKOVÝ ROZPOČET</t>
  </si>
  <si>
    <t>Rozpočet</t>
  </si>
  <si>
    <t xml:space="preserve">JKSO </t>
  </si>
  <si>
    <t>Objekt</t>
  </si>
  <si>
    <t xml:space="preserve">SKP </t>
  </si>
  <si>
    <t>Měrná jednotka</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</si>
  <si>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</si>
  <si>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</si>
  <si>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</si>
  <si>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</si>
  <si>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</si>
  <si>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</si>
  <si>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</si>
  <si>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</si>
  <si>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</si>
  <si>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</si>
  <si>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</si>
  <si>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</si>
  <si>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</si>
  <si>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</si>
  <si>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</si>
  <si>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</si>
  <si>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</si>
  <si>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</si>
  <si>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</si>
  <si>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</si>
  <si>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</si>
  <si>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</si>
  <si>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</si>
  <si>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</si>
  <si>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</si>
  <si>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</si>
  <si>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</si>
  <si>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</si>
  <si>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</si>
  <si>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</si>
  <si>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</si>
  <si>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</si>
  <si>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 xml:space="preserve">%  </t>
  </si>
  <si>
    <t>DPH</t>
  </si>
  <si>
    <t xml:space="preserve">% </t>
  </si>
  <si>
    <t>CENA ZA OBJEKT CELKEM</t>
  </si>
  <si>
    <t>Poznámka :</t>
  </si>
  <si>
    <t>Rozpočet :</t>
  </si>
  <si>
    <t>Objekt :</t>
  </si>
  <si>
    <t>REKAPITULACE  STAVEBNÍCH  DÍLŮ</t>
  </si>
  <si>
    <t>Stavební díl</t>
  </si>
  <si>
    <t>CELKEM  OBJEKT</t>
  </si>
  <si>
    <t>VEDLEJŠÍ ROZPOČTOVÉ  NÁKLADY</t>
  </si>
  <si>
    <t>Název VRN</t>
  </si>
  <si>
    <t>Kč</t>
  </si>
  <si>
    <t>Základna</t>
  </si>
  <si>
    <t>CELKEM VRN</t>
  </si>
  <si>
    <t xml:space="preserve">Položkový rozpočet </t>
  </si>
  <si>
    <t>P.č.</t>
  </si>
  <si>
    <t>Číslo položky</t>
  </si>
  <si>
    <t>Název položky</t>
  </si>
  <si>
    <t>MJ</t>
  </si>
  <si>
    <t>množství</t>
  </si>
  <si>
    <t>cena / MJ</t>
  </si>
  <si>
    <t>celkem (Kč)</t>
  </si>
  <si>
    <t>Díl:</t>
  </si>
  <si>
    <t>ks</t>
  </si>
  <si>
    <t>Celkem za</t>
  </si>
  <si>
    <t>Mimostaveništní doprava</t>
  </si>
  <si>
    <t>Zařízení staveniště</t>
  </si>
  <si>
    <t>m2</t>
  </si>
  <si>
    <t>kg</t>
  </si>
  <si>
    <t>713</t>
  </si>
  <si>
    <t>Izolace tepelné</t>
  </si>
  <si>
    <t>713 Izolace tepelné</t>
  </si>
  <si>
    <t>m</t>
  </si>
  <si>
    <t>767</t>
  </si>
  <si>
    <t>Konstrukce zámečnické</t>
  </si>
  <si>
    <t>767 Konstrukce zámečnické</t>
  </si>
  <si>
    <t xml:space="preserve">Přesun hmot pro zámečnické konstr., výšky do 12 m </t>
  </si>
  <si>
    <t>soubor</t>
  </si>
  <si>
    <t>900</t>
  </si>
  <si>
    <t>Ostatní položky</t>
  </si>
  <si>
    <t>bm</t>
  </si>
  <si>
    <t>998713201</t>
  </si>
  <si>
    <t xml:space="preserve">Přesun hmot pro izolace tepelné, výšky do 6 m </t>
  </si>
  <si>
    <t>hod</t>
  </si>
  <si>
    <t>732</t>
  </si>
  <si>
    <t>Strojovny</t>
  </si>
  <si>
    <t>998732202</t>
  </si>
  <si>
    <t>732 Strojovny</t>
  </si>
  <si>
    <t>733</t>
  </si>
  <si>
    <t>Rozvod potrubí</t>
  </si>
  <si>
    <t>733 Rozvod potrubí</t>
  </si>
  <si>
    <t>734</t>
  </si>
  <si>
    <t>Armatury</t>
  </si>
  <si>
    <t xml:space="preserve">Teploměr dvoukovový, pevný stonek 100 mm </t>
  </si>
  <si>
    <t xml:space="preserve">Montáž tlakoměru deformačního 0-10 MPa </t>
  </si>
  <si>
    <t>998734203</t>
  </si>
  <si>
    <t xml:space="preserve">Přesun hmot pro armatury, výšky do 24 m </t>
  </si>
  <si>
    <t>734 Armatury</t>
  </si>
  <si>
    <t>Montáž atypických konstrukcí hmotnosti do 10 kg Materiál, určený k uložení/zavěšení potrubních tras (mimo objímek, třmenů apod.) - nosné konzoly apod.</t>
  </si>
  <si>
    <t xml:space="preserve">Doplnkove kce. slozene z ocel.mat. </t>
  </si>
  <si>
    <t>998767202</t>
  </si>
  <si>
    <t>783</t>
  </si>
  <si>
    <t>Nátěry</t>
  </si>
  <si>
    <t xml:space="preserve">Nátěr syntetický OK "C" nebo "CC" 2x + 1x email </t>
  </si>
  <si>
    <t xml:space="preserve">Nátěr syntet. potrubí do DN 150 mm Z +2x +1x email </t>
  </si>
  <si>
    <t>783 Nátěry</t>
  </si>
  <si>
    <t>Vodivé pospojování</t>
  </si>
  <si>
    <t>Napuštění a odvzdušnění systému</t>
  </si>
  <si>
    <t>Zkouška těsnosti po jednotlivých úsecích včetně výstupních protokolů jednotlivých odzkoušených úseků - v návaznosti na harmonogram stavby</t>
  </si>
  <si>
    <t>900 Ostatní položky</t>
  </si>
  <si>
    <t>Parotěsná páska lepící tl. min. 3mm</t>
  </si>
  <si>
    <t>998733203</t>
  </si>
  <si>
    <t xml:space="preserve">Přesun hmot pro rozvody potrubí, výšky do 12 m </t>
  </si>
  <si>
    <t>zkouška provozní obsahující zkoušku dilatační a chladící  včetně výstupních protokolů</t>
  </si>
  <si>
    <t>FourClima s.r.o.</t>
  </si>
  <si>
    <t>Zdroj chladu</t>
  </si>
  <si>
    <t>731 Zdroj chladu</t>
  </si>
  <si>
    <t>ČÁST CHLAZENÍ</t>
  </si>
  <si>
    <t>Chlazení</t>
  </si>
  <si>
    <t xml:space="preserve"> CHLAZENÍ </t>
  </si>
  <si>
    <t xml:space="preserve">Ostatní položky </t>
  </si>
  <si>
    <t>Zpětná klapka k odvzušňovacímu ventilu DN 3/8</t>
  </si>
  <si>
    <t>Měření hluku</t>
  </si>
  <si>
    <t>Vrty do D100</t>
  </si>
  <si>
    <t xml:space="preserve">Rozpočet: </t>
  </si>
  <si>
    <t>Dodavatel musí zpracovat realizační dokumentaci stavby - dodavatelskou dokumentaci stavby, a musí ji předložit stavebníkovi a autorskému dozoru před realizací ke kontrole.</t>
  </si>
  <si>
    <t>V cenách musí být zahrnuty náklady na odvoz, skládkovné, přesuny materiálu, protiprašná opatření, trvalý úklid všech prostor dotčených stavbou, opatření BOZP. Ceny v nabídce musí vycházet nejen z předloženého soupisu výkonů, ale i ze znalosti celého projektu. Prostudování kompletní dokumentace je nutnou podmínkou předložení nabídky. Předpokádá se kompletní uvedení do provozu a zaregulování zařízení a jeho armatur, nastavení provozních parametrů jako i všech rozvodných a regulačních zařízení, až do přejímky a garance. A to včetně sladění se skutečnými provozními vztahy jako je zaučení provozního personálu a předání zařízení uživateli.
Dodavatel musí zpracovat realizační dokumentaci stavby - dodavatelskou dokumentaci stavby, a musí ji předložit stavebníkovi a autorskému dozoru před realizací ke kontrole.</t>
  </si>
  <si>
    <t>tlakoměr smyčka kohout, + 2 x KK a potrubní zapojení pro měření tlakové diference na filtru</t>
  </si>
  <si>
    <t>Prostup s chráničkou pro DN 50 včetně požárního zatěsnění</t>
  </si>
  <si>
    <t>Montážní systém pro upevnění rozvodů chladu</t>
  </si>
  <si>
    <t>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t>
  </si>
  <si>
    <t>Čištění filtrů - 2x, včetně proplachu soustavy -2x</t>
  </si>
  <si>
    <t>Akce</t>
  </si>
  <si>
    <t>Akce :</t>
  </si>
  <si>
    <t>CHLAZENÍ</t>
  </si>
  <si>
    <t>Kompletní montáž rozvodů potrubí</t>
  </si>
  <si>
    <t>Kompletní montáž armatur</t>
  </si>
  <si>
    <t>Upřesnění výrobků</t>
  </si>
  <si>
    <t>Výrobce</t>
  </si>
  <si>
    <t>Typ</t>
  </si>
  <si>
    <t xml:space="preserve">Odvzdušňovací nádoba DN80 s víky a nátrubkem pro napojení potrubí DN15 </t>
  </si>
  <si>
    <t>l</t>
  </si>
  <si>
    <t>Kohouty plnicí a vypouštěcí DN 20 , s výtokem na hadici</t>
  </si>
  <si>
    <t>Potrubní pouzdra parotěsná (µ=min 7000) ze syntetického kaučuku rozvody chladné vody, do prům 18, tl. 19mm</t>
  </si>
  <si>
    <t>Potrubní pouzdra parotěsná (µ=min 7000) ze syntetického kaučuku rozvody chladné vody, do prům 22, tl. 19mm</t>
  </si>
  <si>
    <t>Potrubní pouzdra parotěsná (µ=min 7000) ze syntetického kaučuku rozvody chladné vody, do prům 108, tl. 32mm</t>
  </si>
  <si>
    <t>standard úsek</t>
  </si>
  <si>
    <t>Izolační desky parotěsná (µ=min 7000)  tl.32 mm pro izolování armatur větších DN 65</t>
  </si>
  <si>
    <t>Kompletní montáž izolace tepelné včetně lepení</t>
  </si>
  <si>
    <t>Lepidlo s odolností na tlak, pro danou izolaci odolné vůči klimatickým vlivům a stárnutí</t>
  </si>
  <si>
    <t>Kabelový žlab vč. víka, kolen, spojek, příslušenství a montážního materiálu</t>
  </si>
  <si>
    <t>Trubka pevná, průměr 20mm, vč. spojek, kolen, příchytů a příslušenství</t>
  </si>
  <si>
    <t>Zaregulování chladícícho systému, vyhotovení protokolu a to včetně funkčních zkoušek</t>
  </si>
  <si>
    <t>432</t>
  </si>
  <si>
    <t>210020922R00R</t>
  </si>
  <si>
    <t>Tlakoměr - chladící médium</t>
  </si>
  <si>
    <t xml:space="preserve">Montáž teploměru dvoukovového </t>
  </si>
  <si>
    <t>732111222R01</t>
  </si>
  <si>
    <t xml:space="preserve">D1.01.04-003 </t>
  </si>
  <si>
    <t>Dětská nemocnice Brno - Černopolní - výměna zdroje chladu</t>
  </si>
  <si>
    <t>Potrubí hladké bezešvé nízkotlaké D 22 (DN 15)včetně tvarovek a přechodů, spojování svařování/šroubení</t>
  </si>
  <si>
    <t>Potrubí hladké bezešvé nízkotlaké D 16 (DN 12) včetně tvarovek a přechodů, spojování svařováním/šroubením</t>
  </si>
  <si>
    <t>Sevisní technik zprovoznění a proškolení obsluhy včetně prvotního nastavení zdroje chladu - podmínkou záruky</t>
  </si>
  <si>
    <t>Montáž orientačního štítku včetně dodávky štítku (Popisy důležitých částí systému a jednotlivých armatur, popisy zařízení, půdorys a pohledy zařízení zdroje chladu, směr toku média, jmenovité parametry médií)</t>
  </si>
  <si>
    <t>Napojení zdroje chladu na vizualizaci prostřednictvím regulátoru včetně přeprogramování, nebo doplnění SW - technik MaR</t>
  </si>
  <si>
    <t>Kompletní montáž zdroje chladu</t>
  </si>
  <si>
    <t xml:space="preserve">Antiibrační podložky pro výše uvedený zdroj chladu </t>
  </si>
  <si>
    <t>Armatury na vodní straně -   všechny armatury budou min. PN 16</t>
  </si>
  <si>
    <t>Armatury chladivové strany</t>
  </si>
  <si>
    <t>Doprava prvků chlazení ostatní mimo zařízení zdroje chladu, která je specifikována jako součást zdroje chladu</t>
  </si>
  <si>
    <t>Doprava OCK prvků a kcí</t>
  </si>
  <si>
    <t>Ekologická likvidace chladiva R22</t>
  </si>
  <si>
    <t>041</t>
  </si>
  <si>
    <t>Ekologická likvidace včetně dopravy</t>
  </si>
  <si>
    <t>Demontáž zdroje chladu (strojovna chl)</t>
  </si>
  <si>
    <t>Demontáž armatur se dvěma přírubami do DN200</t>
  </si>
  <si>
    <t>Demontáž stávajícího zařízení</t>
  </si>
  <si>
    <t>041 Demontáž stávajícího zařízení</t>
  </si>
  <si>
    <t xml:space="preserve">Vakuování a plnění okruhu chladivem </t>
  </si>
  <si>
    <t>Ostatní materiál potřebný pro transport zdroje chladu</t>
  </si>
  <si>
    <t>Napojení na stávající patky - kotvení, úprava, vyrovnání</t>
  </si>
  <si>
    <t>Vzhledem k přihlédnutím k rekonstrukci za provozu nemocnice jako celku je nutné rezervovat část nákladů na nepředvídatelné vlivy zahrnující možné poškození izolací stávajících rozvodů, možné poškození regulačních armatur. Dále spolupráci při odstavení systému a najíždění systému a s ohledem k napojení na stávající systém. Dále je třeba zohlednit požadavky na zrychlenou montáž při přepojování zdroje chladu  včetně kompletního zabezpečení stavby a nepředvídatelné provozní stavy, současně s ohledem na omezené prostorové možnosti strojoven, dále s ohledem k možným nepřesnostem v výchozí dokumentaci, a s ohledem k ostatním nepředvídatelným vlivům  je v realizační části vyhrazena část na nepředvídatelné vlivy na úrovni: 0,5% zakázky.</t>
  </si>
  <si>
    <t>M21</t>
  </si>
  <si>
    <t>Elektromontáže</t>
  </si>
  <si>
    <t>35864110R</t>
  </si>
  <si>
    <t>28324570R01</t>
  </si>
  <si>
    <t>Kabelový žlab 60x100x0.75, kompletní, včetně oblouků, kolen, krytu a kotvících prvků</t>
  </si>
  <si>
    <t>34140966R</t>
  </si>
  <si>
    <t>vodič silový CY zelenožlutý 6,00 mm2 - drát</t>
  </si>
  <si>
    <t>210810016R00</t>
  </si>
  <si>
    <t>210290931R01</t>
  </si>
  <si>
    <t>Příplatek za přepojení zdroje chladu na stávající kabeláž</t>
  </si>
  <si>
    <t>M21 Elektromontáže</t>
  </si>
  <si>
    <t>Zapojení beznapěťových kontaktů pro vzdálené ovládání a signalizaci - včetně zapojení a případné úpravy stávajícího regulátoru, obsahuje sdruženou poruchu, zap/vypnuto stroje a univerzální analogový vstup (s možností využití na změnu teploty výstupní vody)</t>
  </si>
  <si>
    <t>Hzs - zednické výpomoci přípomoci během trasnportu zařízení</t>
  </si>
  <si>
    <t xml:space="preserve">Přesun hmot pro zdroje chladu, výšky do 12 m </t>
  </si>
  <si>
    <t>Kompletní montáž elektroinstalace</t>
  </si>
  <si>
    <t xml:space="preserve">Ceny v nabídce musí vycházet nejen z předloženého soupisu výkonů, ale i ze znalosti celého prováděcího projektu. Prostudování kompletní dokumentace je nutnou podmínkou předložení nabídky. </t>
  </si>
  <si>
    <t>Požární prostupka  pro kabeláže</t>
  </si>
  <si>
    <t>Minerální izolace parního potrubí ve strojovně tl. 20 mm s AL polepem (ostatní části Cu potrubí nebudou izolovány)</t>
  </si>
  <si>
    <t>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</si>
  <si>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Venkovní kondenzátor má tvar výměníku V a je vybaven: dvěma samostatnými chladivovými okruhy, pracuje s chlad. R410a, QCH = 206,32 kW, Pe = 1,07 kW při 400V a 1,48 A, při podmínkách: t kond. = 50,6 °C, te = 35 °C. Hladina akustického výkonu: Lw = 67,0 dB(A). Hladina akustického tlaku v 10 m(Q=1): Lp,10m = 35 dB(A). Váha do 900 kg, náplně 34,6 dm3, zařízení do délky: 2320 mm včetně, do šířky 2255 mm včetně, do výšky: 2000 mm. Otáčky ventilátorů: 490 rpm, průtok vzduchu min. 40 150 m3/h.
Součástí dodávky celku zdroje chladu bude možnost snížení hluku pro noční režim.
Včetně příslušenství:
- regulace otáček ventilátorů vč. tlakového čidla
- rozvaděč včetně hlavního vypínače, prokabelování
- antivibrační podložky
- servisní spínače pro jednotlivé ventilátory
- stínění kabelů</t>
  </si>
  <si>
    <t>Doprava zdroje chladu jako celku: zdroj a oddělený kondenzátor  na místo stavby z výrobního závodu</t>
  </si>
  <si>
    <t>Potrubí Cu D 28 včetně tvarovek a přechodů, spojování tvrdým pájením. Trubky budou vyrobeny z vysoce kvalitní mědi se suchým, čistým, bezoxydovým  a nemastným vnitřním povrchem. Jsou dodávány v  tyčích.
Chemické složení odpovídá DIN 1787. Aby byla zajištěna potřebná pevnost spojů, je třeba pro pájení použít pájky s vyšším obsahem stříbra. Potrubí je dodáváno se zátkováním.</t>
  </si>
  <si>
    <t>Potrubí hladké bezešvé nízkotlaké D 108 (DN 100) včetně tvarovek a přechodů, spojování svařováním/šroubením</t>
  </si>
  <si>
    <t>Čištění potrubí chlazení</t>
  </si>
  <si>
    <t>Filtr přírubový, DN100 s nav.přírub včetně navařovacích protipřírub 2ks</t>
  </si>
  <si>
    <t>Klapka mezipřírubová KL DN 100vč. 2 ks protipřírub</t>
  </si>
  <si>
    <t>VÝMĚNA ZDROJE PAVILONU C</t>
  </si>
  <si>
    <t>Ing. Jiří Hájek</t>
  </si>
  <si>
    <t>P16P140</t>
  </si>
  <si>
    <t>Automatické odvzdušňovací ventil do DN15 vč. kul. Kohoutu do DN15</t>
  </si>
  <si>
    <t xml:space="preserve">Pružné napojení pro Cu do rozměru 28 - je vyrobeno z nerezového materiálu. Vlnovec a opletení jsou z nerezu, připojovací koncovky jsou poměděné. Celá hadice je plazmově svařena v ochranné atmosféře. Při pájení není nutno hadice chladit. Pro správnou montáž hadic je třeba přesně určit smysl vibrací. položka je včetně napojení na potrubí. </t>
  </si>
  <si>
    <t>Uzavírací armatura chladivového okruhu rozměr 28 slouží k uzavírání potrubí na sací i výtlačné straně zařízení. Konstrukce zaručuje minimální tlakovou ztrátu. Ovládací hřídelka je těsněna speciálním neoprénovým těsněním, uzavírací kulový píst je těsněn teflonovým těsněním. Snížení tlaku působícího na těleso ventilu je zajištěno speciálními odlehčovacími ventilky. Při pájení je nutné ventil intenzivně chladit, plamen hořáku nesmí ohřívat těleso ventilu. položka je včetně napojení na potrubí.</t>
  </si>
  <si>
    <t>Pojistný ventil  pro oddělený kondenzátor 28 bar</t>
  </si>
  <si>
    <t>Demontáž kondenzátorů (1.NP) včetně elektrické kabeláže</t>
  </si>
  <si>
    <t>Demontáž potrubí  do D200</t>
  </si>
  <si>
    <t xml:space="preserve">Přeprava těžkých břemen do nemocnice min. 2 stání včetně vyřízení případného záboru, zabezpečení stavby apod </t>
  </si>
  <si>
    <t>Izolace návleková tl. stěny 13 mm, vnitřní průměr 28 mm. V položce je kalkulována dodávka izolační trubice, spon a lepicí pásky. (Izolace bude izolována na potrubí vedeném skrytě.)</t>
  </si>
  <si>
    <t>upevňovací prvek pro potrubí chlazení - 108</t>
  </si>
  <si>
    <t>upevňovací prvek pro potrubí chlazení - 28</t>
  </si>
  <si>
    <t>713-1</t>
  </si>
  <si>
    <t>713-2</t>
  </si>
  <si>
    <t>713-3</t>
  </si>
  <si>
    <t>713-4</t>
  </si>
  <si>
    <t>713-5</t>
  </si>
  <si>
    <t>713-6</t>
  </si>
  <si>
    <t>713-7</t>
  </si>
  <si>
    <t>713-8</t>
  </si>
  <si>
    <t>713-9</t>
  </si>
  <si>
    <t>713-10</t>
  </si>
  <si>
    <t>713-11</t>
  </si>
  <si>
    <t>432-01</t>
  </si>
  <si>
    <t>432-02</t>
  </si>
  <si>
    <t>432-03</t>
  </si>
  <si>
    <t>432-04</t>
  </si>
  <si>
    <t>432-05</t>
  </si>
  <si>
    <t>432-06</t>
  </si>
  <si>
    <t>432-07</t>
  </si>
  <si>
    <t>432-08</t>
  </si>
  <si>
    <t>432-09</t>
  </si>
  <si>
    <t>432-10</t>
  </si>
  <si>
    <t>432-11</t>
  </si>
  <si>
    <t>432-12</t>
  </si>
  <si>
    <t>432-13</t>
  </si>
  <si>
    <t>432-14</t>
  </si>
  <si>
    <t>432-15</t>
  </si>
  <si>
    <t>732-01</t>
  </si>
  <si>
    <t>733-01</t>
  </si>
  <si>
    <t>733-02</t>
  </si>
  <si>
    <t>733-03</t>
  </si>
  <si>
    <t>733-04</t>
  </si>
  <si>
    <t>733-05</t>
  </si>
  <si>
    <t>733-07</t>
  </si>
  <si>
    <t>733-08</t>
  </si>
  <si>
    <t>733-09</t>
  </si>
  <si>
    <t>733-10</t>
  </si>
  <si>
    <t>733-11</t>
  </si>
  <si>
    <t>733-12</t>
  </si>
  <si>
    <t>734-01</t>
  </si>
  <si>
    <t>734-02</t>
  </si>
  <si>
    <t>734-03</t>
  </si>
  <si>
    <t>734-04</t>
  </si>
  <si>
    <t>734-05</t>
  </si>
  <si>
    <t>734-06</t>
  </si>
  <si>
    <t>734-07</t>
  </si>
  <si>
    <t>734-08</t>
  </si>
  <si>
    <t>734-09</t>
  </si>
  <si>
    <t>734-10</t>
  </si>
  <si>
    <t>734-11</t>
  </si>
  <si>
    <t>734-12</t>
  </si>
  <si>
    <t>734-13</t>
  </si>
  <si>
    <t>734-14</t>
  </si>
  <si>
    <t>734-15</t>
  </si>
  <si>
    <t>041-01</t>
  </si>
  <si>
    <t>041-02</t>
  </si>
  <si>
    <t>041-03</t>
  </si>
  <si>
    <t>041-04</t>
  </si>
  <si>
    <t>041-05</t>
  </si>
  <si>
    <t>041-06</t>
  </si>
  <si>
    <t>767-01</t>
  </si>
  <si>
    <t>767-02</t>
  </si>
  <si>
    <t>767-03</t>
  </si>
  <si>
    <t>767-04</t>
  </si>
  <si>
    <t>767-05</t>
  </si>
  <si>
    <t>783-01</t>
  </si>
  <si>
    <t>783-02</t>
  </si>
  <si>
    <t>900-01</t>
  </si>
  <si>
    <t>900-02</t>
  </si>
  <si>
    <t>900-03</t>
  </si>
  <si>
    <t>900-04</t>
  </si>
  <si>
    <t>900-05</t>
  </si>
  <si>
    <t>900-06</t>
  </si>
  <si>
    <t>900-07</t>
  </si>
  <si>
    <t>900-08</t>
  </si>
  <si>
    <t>900-09</t>
  </si>
  <si>
    <t>900-10</t>
  </si>
  <si>
    <t>900-11</t>
  </si>
  <si>
    <t>900-12</t>
  </si>
  <si>
    <t>900-13</t>
  </si>
  <si>
    <t>900-14</t>
  </si>
  <si>
    <t>900-15</t>
  </si>
  <si>
    <t>900-16</t>
  </si>
  <si>
    <t>900-17</t>
  </si>
  <si>
    <t>Kabeláž pro napojení beznapěťových kontaktů JYTY 4x1 resp. standartu stávajícího kabelu (předpoklad využití stávajících, uvedena část délky kabelu pro případnou výměnu)</t>
  </si>
  <si>
    <t>Kabeláž pro napojení výstupu 0-10V JYTY 4x1  resp. standartu stávajícího kabelu (předpoklad využití stávajících, uvedena část délky kabelu pro případnou výměnu)</t>
  </si>
  <si>
    <t>Přídavná karta umožňující protokol BACNET IP, MODBUS IP, SNMP včetně doprogramování vizualizace na web (zobrazení jako HTML stránka) a příslušenství pro MaR včetně doplnění regulátoru umožňující vzdálené vypnutí a zapnutí zdroje chladu, umožňující automatický a manuální provoz a umožňující nastavení teploty chlazené vody - projekt neobsahuje z důvodů omezených finančních prostředků, lze však v rámci servisního zásahu doplnit (do rozpočtu doplněno pokud bude případný požadavek na doinstalaci od investora)</t>
  </si>
  <si>
    <t xml:space="preserve">Spouštěč motorový </t>
  </si>
  <si>
    <t>Kabel CYKY- volně uložený</t>
  </si>
  <si>
    <t>Doplnění chadiva R410a - 32,8kg</t>
  </si>
  <si>
    <t>Doplnění oleje</t>
  </si>
  <si>
    <t>Zpětná klapka vodní strana u kondnezátoru</t>
  </si>
  <si>
    <t>Návarky do 1"</t>
  </si>
  <si>
    <t>Návarky do 3/4"</t>
  </si>
  <si>
    <t xml:space="preserve">Napojení na zdroj - redukce </t>
  </si>
  <si>
    <t>Montážní kce pro uložení potrubí od výparníku - bez namáhaní výparníku od potrubí</t>
  </si>
  <si>
    <t>pojistný ventil na straně vodního orkuhu - revize stávajícího u expanzní nádoby</t>
  </si>
  <si>
    <t>Pryžový kompenzátor chvění DN 100 včetně protipřírub</t>
  </si>
  <si>
    <t>Výroba, dodávka a montáž nové ocelové prvky v pozinku - HEA 160mm do  3000mm včetně příslušenství spoj s betonovým základem přes chemickou kotvu a přes antivibrační pás</t>
  </si>
  <si>
    <t>Antiibrační podložky pro výše uvedený oddělený kondenzátor</t>
  </si>
  <si>
    <t>Průtokový spínač (flow switch) elektronický</t>
  </si>
  <si>
    <t>Tlak. zkouška ocelového hladkého potrubí do DN 80 - D150</t>
  </si>
  <si>
    <t>Tlaková zkouška chladivoého potrubí</t>
  </si>
  <si>
    <t>Ventilátor  RM 200 včetně montážních přírub</t>
  </si>
  <si>
    <t>krycí mřížka d200</t>
  </si>
  <si>
    <t>Napojení na čtyřhranné potrubí</t>
  </si>
  <si>
    <t>Zpětná klapka RSK 200</t>
  </si>
  <si>
    <t>detektor detekce úniku chladiva 24V</t>
  </si>
  <si>
    <t>Napájecí zdroj 230V/24V včetně baterie pro případ výpadku proudu pro napájení detektoru úniku chladiva</t>
  </si>
  <si>
    <t>Jistič ventilátoru</t>
  </si>
  <si>
    <t>Trubkování</t>
  </si>
  <si>
    <t xml:space="preserve">Výchozí revize elektro </t>
  </si>
  <si>
    <t>Bourání prostupu</t>
  </si>
  <si>
    <t>Spojovací materiál</t>
  </si>
  <si>
    <t>Demontáž stávající dlažby</t>
  </si>
  <si>
    <t>uskladnění materiálu výkopu</t>
  </si>
  <si>
    <t>Bourání podsypu/podbetonování - hl. do 300 mm</t>
  </si>
  <si>
    <t>Štěrk hrubé frakce</t>
  </si>
  <si>
    <t>Štěrk jemnější frakce</t>
  </si>
  <si>
    <t>Betonová dlažba</t>
  </si>
  <si>
    <t>Zásyp výkopu o hloubce do 1 m</t>
  </si>
  <si>
    <t>Výkop pro potrubí k odděleným kondenzátorům do hloubky 1m</t>
  </si>
  <si>
    <t>Likvidace přebytečného materiálu výkopu, likvidace poškozené dlažby</t>
  </si>
  <si>
    <t>Betonové lože pro pokládku dlažby - h do 200 mm</t>
  </si>
  <si>
    <t>Chráničky pro potrubí chladiva umístěné v výkopu - betonové žlaby s překrytím pomocí dlaždice pro možnost případného odkopání a úpravy rozvodu</t>
  </si>
  <si>
    <t>m3</t>
  </si>
  <si>
    <t>Doprava stavební</t>
  </si>
  <si>
    <t>Dodavatelská dokumentace a předávací dokumentace</t>
  </si>
  <si>
    <t>Dokumentace skutečného stavu</t>
  </si>
  <si>
    <t>Hzs - zednické výpomoci vrty, prostupy, drážky, přípomoci během trasnportu potrubí, koordinace vůči ostatním profesím, koordinace při etapizaci prací, zapravení včetně omítkovin a malby</t>
  </si>
  <si>
    <t>Potrubí d200 včetně tvarovek</t>
  </si>
  <si>
    <t>Dveřní kontak pro ovládání ventilátoru</t>
  </si>
  <si>
    <t>432-16</t>
  </si>
  <si>
    <t>733-06</t>
  </si>
  <si>
    <t>733-13</t>
  </si>
  <si>
    <t>733-14</t>
  </si>
  <si>
    <t>733-15</t>
  </si>
  <si>
    <t>733-16</t>
  </si>
  <si>
    <t>733-17</t>
  </si>
  <si>
    <t>733-18</t>
  </si>
  <si>
    <t>734-16</t>
  </si>
  <si>
    <t>734-17</t>
  </si>
  <si>
    <t>734-18</t>
  </si>
  <si>
    <t>734-19</t>
  </si>
  <si>
    <t>734-20</t>
  </si>
  <si>
    <t>734-21</t>
  </si>
  <si>
    <t>041-07</t>
  </si>
  <si>
    <t>041-08</t>
  </si>
  <si>
    <t>041-09</t>
  </si>
  <si>
    <t>041-10</t>
  </si>
  <si>
    <t>041-11</t>
  </si>
  <si>
    <t>767-06</t>
  </si>
  <si>
    <t>900-18</t>
  </si>
  <si>
    <t>900-19</t>
  </si>
  <si>
    <t>900-20</t>
  </si>
  <si>
    <t>732-02</t>
  </si>
  <si>
    <t>732-03</t>
  </si>
  <si>
    <t>732-04</t>
  </si>
  <si>
    <t>732-05</t>
  </si>
  <si>
    <t>732-06</t>
  </si>
  <si>
    <t>732-07</t>
  </si>
  <si>
    <t>732-08</t>
  </si>
  <si>
    <t>732-09</t>
  </si>
  <si>
    <t>35864110R01</t>
  </si>
  <si>
    <t>210810016R01</t>
  </si>
  <si>
    <r>
      <t>Zdroj chladu má 2 chladivové okruhy/ 2 scroll kompresory a jeden výparník, pracuje s chlad. R410a. Q</t>
    </r>
    <r>
      <rPr>
        <sz val="6"/>
        <rFont val="Arial CE"/>
        <charset val="238"/>
      </rPr>
      <t>CH</t>
    </r>
    <r>
      <rPr>
        <sz val="8"/>
        <rFont val="Arial CE"/>
        <charset val="238"/>
      </rPr>
      <t>=159,6 kW, Pe = 46,7 kW, EER = 3,42 při podmínkách: 6/12 °C, t kond = 50,6 °C . Tlaková ztráta na straně vody max 21 kPa při průtoku: 6,34 l/s s napojením do 2“ 1/2. Chladící jednotka bude  pracovat ve výkonových stupních 25-100% - každý kompresor s elektronickým vstřikovacím ventilem.  Příkon jednotky: 46,7kW; startovací proud maximální LRA: 289A; FLA: 122 A; nominální proud: 107A. Jednotka má maximální hladinu akustického výkonu dle ČSN EN ISO 9614-2: 82dB(A). Součástí zařízení je mechanický termostatický ventil (teplota výstupní vody od +4 °C). Rozměry stroje: 1800 x 800 x 1840 mm (délka x šířka x výška). Hmotnost (bez vody a náplní): 638 kg, náplně: do 50 kg. Dodávka zdroje bude s rozvaděčem z čela zařízení. Zdroj chladu bude vybaven beznapěťovými kontakty pro vzdálené ovládání a signalizaci a bude obsahovat  sdruženou poruchu, zap/vypnuto stroje a univerzální analogový vstup (s možností využití na změnu teploty výstupní vody), regulace zdroje chladu musí obsahovat analogový výstup pro řízení EC ventilátorů kondenzátoru a funkci HP floating zvyšující účinnost zařízení, dále bude umožňovat doinstalaci přídavné karty umožňující protokol BACNET IP, MODBUS IP, SNMP včetně doprogramování vizualizace na web (zobrazení jako HTML stránka) a příslušenství pro MaR včetně doplnění regulátoru umožňující vzdálené vypnutí a zapnutí zdroje chladu, umožňující automatický a manuální provoz a umožňující nastavení teploty chlazené vody - projekt tuto kartu neobsahuje z důvodů omezených finančních prostředků, lze však v rámci servisního zásahu doplnit.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</si>
</sst>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 &quot;Kč&quot;"/>
    <numFmt numFmtId="167" formatCode="#,##0.00\ &quot;Kč&quot;"/>
  </numFmts>
  <fonts count="24" x14ac:knownFonts="1">
    <font>
      <sz val="10"/>
      <name val="Arial CE"/>
      <charset val="238"/>
    </font>
    <font>
      <sz val="10"/>
      <name val="Arial"/>
      <family val="2"/>
      <charset val="238"/>
    </font>
    <font>
      <b/>
      <sz val="14"/>
      <name val="Arial"/>
      <family val="2"/>
      <charset val="238"/>
    </font>
    <font>
      <sz val="9"/>
      <name val="Arial"/>
      <family val="2"/>
      <charset val="238"/>
    </font>
    <font>
      <b/>
      <sz val="9"/>
      <name val="Arial"/>
      <family val="2"/>
      <charset val="238"/>
    </font>
    <font>
      <b/>
      <sz val="12"/>
      <name val="Arial"/>
      <family val="2"/>
      <charset val="238"/>
    </font>
    <font>
      <b/>
      <sz val="10"/>
      <name val="Arial"/>
      <family val="2"/>
      <charset val="238"/>
    </font>
    <font>
      <sz val="8"/>
      <name val="Arial"/>
      <family val="2"/>
      <charset val="238"/>
    </font>
    <font>
      <sz val="10"/>
      <name val="Arial CE"/>
    </font>
    <font>
      <b/>
      <u/>
      <sz val="12"/>
      <name val="Arial"/>
      <family val="2"/>
      <charset val="238"/>
    </font>
    <font>
      <b/>
      <u/>
      <sz val="10"/>
      <name val="Arial"/>
      <family val="2"/>
      <charset val="238"/>
    </font>
    <font>
      <u/>
      <sz val="10"/>
      <name val="Arial"/>
      <family val="2"/>
      <charset val="238"/>
    </font>
    <font>
      <b/>
      <i/>
      <sz val="10"/>
      <name val="Arial"/>
      <family val="2"/>
      <charset val="238"/>
    </font>
    <font>
      <sz val="10"/>
      <color rgb="FFFF0000"/>
      <name val="Arial"/>
      <family val="2"/>
      <charset val="238"/>
    </font>
    <font>
      <sz val="8"/>
      <color rgb="FFFF0000"/>
      <name val="Arial"/>
      <family val="2"/>
      <charset val="238"/>
    </font>
    <font>
      <sz val="10"/>
      <color rgb="FFFF0000"/>
      <name val="Arial CE"/>
    </font>
    <font>
      <b/>
      <sz val="10"/>
      <name val="Calibri"/>
      <family val="2"/>
      <charset val="238"/>
    </font>
    <font>
      <sz val="8"/>
      <name val="Arial CE"/>
      <family val="2"/>
      <charset val="238"/>
    </font>
    <font>
      <sz val="8"/>
      <name val="Arial CE"/>
    </font>
    <font>
      <sz val="10"/>
      <name val="Arial CE"/>
      <charset val="238"/>
    </font>
    <font>
      <b/>
      <sz val="10"/>
      <name val="Arial CE"/>
      <family val="2"/>
      <charset val="238"/>
    </font>
    <font>
      <sz val="10"/>
      <color theme="0"/>
      <name val="Arial"/>
      <family val="2"/>
      <charset val="238"/>
    </font>
    <font>
      <sz val="8"/>
      <name val="Arial CE"/>
      <charset val="238"/>
    </font>
    <font>
      <sz val="6"/>
      <name val="Arial CE"/>
      <charset val="238"/>
    </font>
  </fonts>
  <fills count="5">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4"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4">
    <xf numFmtId="0" fontId="0" fillId="0" borderId="0"/>
    <xf numFmtId="0" fontId="8" fillId="0" borderId="0"/>
    <xf numFmtId="0" fontId="1" fillId="0" borderId="0"/>
    <xf numFmtId="9" fontId="19" fillId="0" borderId="0" applyFont="0" applyFill="0" applyBorder="0" applyAlignment="0" applyProtection="0"/>
  </cellStyleXfs>
  <cellXfs count="285">
    <xf numFmtId="0" fontId="0" fillId="0" borderId="0" xfId="0"/>
    <xf numFmtId="0" fontId="1" fillId="0" borderId="0" xfId="0" applyFont="1"/>
    <xf numFmtId="0" fontId="1" fillId="0" borderId="0" xfId="0" applyFont="1" applyAlignment="1"/>
    <xf numFmtId="4" fontId="1" fillId="0" borderId="0" xfId="0" applyNumberFormat="1" applyFont="1"/>
    <xf numFmtId="0" fontId="3" fillId="0" borderId="0" xfId="0" applyFont="1" applyBorder="1"/>
    <xf numFmtId="0" fontId="2" fillId="0" borderId="8" xfId="0" applyFont="1" applyBorder="1" applyAlignment="1">
      <alignment horizontal="centerContinuous" vertical="top"/>
    </xf>
    <xf numFmtId="0" fontId="1" fillId="0" borderId="8" xfId="0" applyFont="1" applyBorder="1" applyAlignment="1">
      <alignment horizontal="centerContinuous"/>
    </xf>
    <xf numFmtId="0" fontId="6" fillId="2" borderId="18" xfId="0" applyFont="1" applyFill="1" applyBorder="1" applyAlignment="1">
      <alignment horizontal="left"/>
    </xf>
    <xf numFmtId="0" fontId="3" fillId="2" borderId="19" xfId="0" applyFont="1" applyFill="1" applyBorder="1" applyAlignment="1">
      <alignment horizontal="centerContinuous"/>
    </xf>
    <xf numFmtId="49" fontId="4" fillId="2" borderId="20" xfId="0" applyNumberFormat="1" applyFont="1" applyFill="1" applyBorder="1" applyAlignment="1">
      <alignment horizontal="left"/>
    </xf>
    <xf numFmtId="49" fontId="3" fillId="2" borderId="19" xfId="0" applyNumberFormat="1" applyFont="1" applyFill="1" applyBorder="1" applyAlignment="1">
      <alignment horizontal="centerContinuous"/>
    </xf>
    <xf numFmtId="0" fontId="3" fillId="0" borderId="15" xfId="0" applyFont="1" applyBorder="1"/>
    <xf numFmtId="49" fontId="3" fillId="0" borderId="21" xfId="0" applyNumberFormat="1" applyFont="1" applyBorder="1" applyAlignment="1">
      <alignment horizontal="left"/>
    </xf>
    <xf numFmtId="0" fontId="1" fillId="0" borderId="22" xfId="0" applyFont="1" applyBorder="1"/>
    <xf numFmtId="0" fontId="3" fillId="0" borderId="3" xfId="0" applyFont="1" applyBorder="1"/>
    <xf numFmtId="49" fontId="3" fillId="0" borderId="2" xfId="0" applyNumberFormat="1" applyFont="1" applyBorder="1"/>
    <xf numFmtId="49" fontId="3" fillId="0" borderId="3" xfId="0" applyNumberFormat="1" applyFont="1" applyBorder="1"/>
    <xf numFmtId="0" fontId="3" fillId="0" borderId="12" xfId="0" applyFont="1" applyBorder="1"/>
    <xf numFmtId="0" fontId="3" fillId="0" borderId="23" xfId="0" applyFont="1" applyBorder="1" applyAlignment="1">
      <alignment horizontal="left"/>
    </xf>
    <xf numFmtId="0" fontId="6" fillId="0" borderId="22" xfId="0" applyFont="1" applyBorder="1"/>
    <xf numFmtId="49" fontId="3" fillId="0" borderId="23" xfId="0" applyNumberFormat="1" applyFont="1" applyBorder="1" applyAlignment="1">
      <alignment horizontal="left"/>
    </xf>
    <xf numFmtId="49" fontId="6" fillId="2" borderId="22" xfId="0" applyNumberFormat="1" applyFont="1" applyFill="1" applyBorder="1"/>
    <xf numFmtId="49" fontId="1" fillId="2" borderId="3" xfId="0" applyNumberFormat="1" applyFont="1" applyFill="1" applyBorder="1"/>
    <xf numFmtId="49" fontId="6" fillId="2" borderId="2" xfId="0" applyNumberFormat="1" applyFont="1" applyFill="1" applyBorder="1"/>
    <xf numFmtId="49" fontId="1" fillId="2" borderId="2" xfId="0" applyNumberFormat="1" applyFont="1" applyFill="1" applyBorder="1"/>
    <xf numFmtId="0" fontId="3" fillId="0" borderId="12" xfId="0" applyFont="1" applyFill="1" applyBorder="1"/>
    <xf numFmtId="3" fontId="3" fillId="0" borderId="23" xfId="0" applyNumberFormat="1" applyFont="1" applyBorder="1" applyAlignment="1">
      <alignment horizontal="left"/>
    </xf>
    <xf numFmtId="0" fontId="1" fillId="0" borderId="0" xfId="0" applyFont="1" applyFill="1"/>
    <xf numFmtId="49" fontId="6" fillId="2" borderId="24" xfId="0" applyNumberFormat="1" applyFont="1" applyFill="1" applyBorder="1"/>
    <xf numFmtId="49" fontId="6" fillId="2" borderId="0" xfId="0" applyNumberFormat="1" applyFont="1" applyFill="1" applyBorder="1"/>
    <xf numFmtId="49" fontId="1" fillId="2" borderId="0" xfId="0" applyNumberFormat="1" applyFont="1" applyFill="1" applyBorder="1"/>
    <xf numFmtId="49" fontId="3" fillId="0" borderId="12" xfId="0" applyNumberFormat="1" applyFont="1" applyBorder="1" applyAlignment="1">
      <alignment horizontal="left"/>
    </xf>
    <xf numFmtId="0" fontId="3" fillId="0" borderId="25" xfId="0" applyFont="1" applyBorder="1"/>
    <xf numFmtId="0" fontId="3" fillId="0" borderId="12" xfId="0" applyNumberFormat="1" applyFont="1" applyBorder="1"/>
    <xf numFmtId="0" fontId="3" fillId="0" borderId="26" xfId="0" applyNumberFormat="1" applyFont="1" applyBorder="1" applyAlignment="1">
      <alignment horizontal="left"/>
    </xf>
    <xf numFmtId="0" fontId="1" fillId="0" borderId="0" xfId="0" applyNumberFormat="1" applyFont="1" applyBorder="1"/>
    <xf numFmtId="0" fontId="1" fillId="0" borderId="0" xfId="0" applyNumberFormat="1" applyFont="1"/>
    <xf numFmtId="0" fontId="3" fillId="0" borderId="26" xfId="0" applyFont="1" applyBorder="1" applyAlignment="1">
      <alignment horizontal="left"/>
    </xf>
    <xf numFmtId="0" fontId="1" fillId="0" borderId="0" xfId="0" applyFont="1" applyBorder="1"/>
    <xf numFmtId="0" fontId="3" fillId="0" borderId="12" xfId="0" applyFont="1" applyFill="1" applyBorder="1" applyAlignment="1"/>
    <xf numFmtId="0" fontId="3" fillId="0" borderId="26" xfId="0" applyFont="1" applyFill="1" applyBorder="1" applyAlignment="1"/>
    <xf numFmtId="0" fontId="1" fillId="0" borderId="0" xfId="0" applyFont="1" applyFill="1" applyBorder="1" applyAlignment="1"/>
    <xf numFmtId="0" fontId="3" fillId="0" borderId="12" xfId="0" applyFont="1" applyBorder="1" applyAlignment="1"/>
    <xf numFmtId="0" fontId="3" fillId="0" borderId="26" xfId="0" applyFont="1" applyBorder="1" applyAlignment="1"/>
    <xf numFmtId="3" fontId="1" fillId="0" borderId="0" xfId="0" applyNumberFormat="1" applyFont="1"/>
    <xf numFmtId="0" fontId="3" fillId="0" borderId="22" xfId="0" applyFont="1" applyBorder="1"/>
    <xf numFmtId="0" fontId="3" fillId="0" borderId="15" xfId="0" applyFont="1" applyBorder="1" applyAlignment="1">
      <alignment horizontal="left"/>
    </xf>
    <xf numFmtId="0" fontId="3" fillId="0" borderId="27" xfId="0" applyFont="1" applyBorder="1" applyAlignment="1">
      <alignment horizontal="left"/>
    </xf>
    <xf numFmtId="0" fontId="2" fillId="0" borderId="28" xfId="0" applyFont="1" applyBorder="1" applyAlignment="1">
      <alignment horizontal="centerContinuous" vertical="center"/>
    </xf>
    <xf numFmtId="0" fontId="5" fillId="0" borderId="29" xfId="0" applyFont="1" applyBorder="1" applyAlignment="1">
      <alignment horizontal="centerContinuous" vertical="center"/>
    </xf>
    <xf numFmtId="0" fontId="1" fillId="0" borderId="29" xfId="0" applyFont="1" applyBorder="1" applyAlignment="1">
      <alignment horizontal="centerContinuous" vertical="center"/>
    </xf>
    <xf numFmtId="0" fontId="1" fillId="0" borderId="30" xfId="0" applyFont="1" applyBorder="1" applyAlignment="1">
      <alignment horizontal="centerContinuous" vertical="center"/>
    </xf>
    <xf numFmtId="0" fontId="6" fillId="2" borderId="9" xfId="0" applyFont="1" applyFill="1" applyBorder="1" applyAlignment="1">
      <alignment horizontal="left"/>
    </xf>
    <xf numFmtId="0" fontId="1" fillId="2" borderId="10" xfId="0" applyFont="1" applyFill="1" applyBorder="1" applyAlignment="1">
      <alignment horizontal="left"/>
    </xf>
    <xf numFmtId="0" fontId="1" fillId="2" borderId="31" xfId="0" applyFont="1" applyFill="1" applyBorder="1" applyAlignment="1">
      <alignment horizontal="centerContinuous"/>
    </xf>
    <xf numFmtId="0" fontId="6" fillId="2" borderId="10" xfId="0" applyFont="1" applyFill="1" applyBorder="1" applyAlignment="1">
      <alignment horizontal="centerContinuous"/>
    </xf>
    <xf numFmtId="0" fontId="1" fillId="2" borderId="10" xfId="0" applyFont="1" applyFill="1" applyBorder="1" applyAlignment="1">
      <alignment horizontal="centerContinuous"/>
    </xf>
    <xf numFmtId="0" fontId="1" fillId="0" borderId="32" xfId="0" applyFont="1" applyBorder="1"/>
    <xf numFmtId="0" fontId="1" fillId="0" borderId="17" xfId="0" applyFont="1" applyBorder="1"/>
    <xf numFmtId="3" fontId="1" fillId="0" borderId="21" xfId="0" applyNumberFormat="1" applyFont="1" applyBorder="1"/>
    <xf numFmtId="0" fontId="1" fillId="0" borderId="18" xfId="0" applyFont="1" applyBorder="1"/>
    <xf numFmtId="3" fontId="1" fillId="0" borderId="20" xfId="0" applyNumberFormat="1" applyFont="1" applyBorder="1"/>
    <xf numFmtId="0" fontId="1" fillId="0" borderId="19" xfId="0" applyFont="1" applyBorder="1"/>
    <xf numFmtId="3" fontId="1" fillId="0" borderId="2" xfId="0" applyNumberFormat="1" applyFont="1" applyBorder="1"/>
    <xf numFmtId="0" fontId="1" fillId="0" borderId="3" xfId="0" applyFont="1" applyBorder="1"/>
    <xf numFmtId="0" fontId="1" fillId="0" borderId="33" xfId="0" applyFont="1" applyBorder="1"/>
    <xf numFmtId="0" fontId="1" fillId="0" borderId="17" xfId="0" applyFont="1" applyBorder="1" applyAlignment="1">
      <alignment shrinkToFit="1"/>
    </xf>
    <xf numFmtId="0" fontId="1" fillId="0" borderId="34" xfId="0" applyFont="1" applyBorder="1"/>
    <xf numFmtId="0" fontId="1" fillId="0" borderId="24" xfId="0" applyFont="1" applyBorder="1"/>
    <xf numFmtId="3" fontId="1" fillId="0" borderId="37" xfId="0" applyNumberFormat="1" applyFont="1" applyBorder="1"/>
    <xf numFmtId="0" fontId="1" fillId="0" borderId="35" xfId="0" applyFont="1" applyBorder="1"/>
    <xf numFmtId="3" fontId="1" fillId="0" borderId="38" xfId="0" applyNumberFormat="1" applyFont="1" applyBorder="1"/>
    <xf numFmtId="0" fontId="1" fillId="0" borderId="36" xfId="0" applyFont="1" applyBorder="1"/>
    <xf numFmtId="0" fontId="6" fillId="2" borderId="18" xfId="0" applyFont="1" applyFill="1" applyBorder="1"/>
    <xf numFmtId="0" fontId="6" fillId="2" borderId="20" xfId="0" applyFont="1" applyFill="1" applyBorder="1"/>
    <xf numFmtId="0" fontId="6" fillId="2" borderId="19" xfId="0" applyFont="1" applyFill="1" applyBorder="1"/>
    <xf numFmtId="0" fontId="6" fillId="2" borderId="39" xfId="0" applyFont="1" applyFill="1" applyBorder="1"/>
    <xf numFmtId="0" fontId="6" fillId="2" borderId="40" xfId="0" applyFont="1" applyFill="1" applyBorder="1"/>
    <xf numFmtId="0" fontId="1" fillId="0" borderId="5" xfId="0" applyFont="1" applyBorder="1"/>
    <xf numFmtId="0" fontId="1" fillId="0" borderId="4" xfId="0" applyFont="1" applyBorder="1"/>
    <xf numFmtId="0" fontId="1" fillId="0" borderId="41" xfId="0" applyFont="1" applyBorder="1"/>
    <xf numFmtId="0" fontId="1" fillId="0" borderId="0" xfId="0" applyFont="1" applyBorder="1" applyAlignment="1">
      <alignment horizontal="right"/>
    </xf>
    <xf numFmtId="165" fontId="1" fillId="0" borderId="0" xfId="0" applyNumberFormat="1" applyFont="1" applyBorder="1"/>
    <xf numFmtId="0" fontId="1" fillId="0" borderId="0" xfId="0" applyFont="1" applyFill="1" applyBorder="1"/>
    <xf numFmtId="0" fontId="1" fillId="0" borderId="14" xfId="0" applyFont="1" applyBorder="1"/>
    <xf numFmtId="0" fontId="1" fillId="0" borderId="16" xfId="0" applyFont="1" applyBorder="1"/>
    <xf numFmtId="0" fontId="1" fillId="0" borderId="42" xfId="0" applyFont="1" applyBorder="1"/>
    <xf numFmtId="0" fontId="1" fillId="0" borderId="6" xfId="0" applyFont="1" applyBorder="1"/>
    <xf numFmtId="164" fontId="1" fillId="0" borderId="7" xfId="0" applyNumberFormat="1" applyFont="1" applyBorder="1" applyAlignment="1">
      <alignment horizontal="right"/>
    </xf>
    <xf numFmtId="0" fontId="1" fillId="0" borderId="7" xfId="0" applyFont="1" applyBorder="1"/>
    <xf numFmtId="0" fontId="1" fillId="0" borderId="2" xfId="0" applyFont="1" applyBorder="1"/>
    <xf numFmtId="164" fontId="1" fillId="0" borderId="3" xfId="0" applyNumberFormat="1" applyFont="1" applyBorder="1" applyAlignment="1">
      <alignment horizontal="right"/>
    </xf>
    <xf numFmtId="0" fontId="5" fillId="2" borderId="35" xfId="0" applyFont="1" applyFill="1" applyBorder="1"/>
    <xf numFmtId="0" fontId="5" fillId="2" borderId="38" xfId="0" applyFont="1" applyFill="1" applyBorder="1"/>
    <xf numFmtId="0" fontId="5" fillId="2" borderId="36" xfId="0" applyFont="1" applyFill="1" applyBorder="1"/>
    <xf numFmtId="0" fontId="5" fillId="0" borderId="0" xfId="0" applyFont="1"/>
    <xf numFmtId="0" fontId="1" fillId="0" borderId="0" xfId="0" applyFont="1" applyAlignment="1">
      <alignment vertical="justify"/>
    </xf>
    <xf numFmtId="49" fontId="1" fillId="0" borderId="47" xfId="1" applyNumberFormat="1" applyFont="1" applyBorder="1"/>
    <xf numFmtId="49" fontId="1" fillId="0" borderId="47" xfId="1" applyNumberFormat="1" applyFont="1" applyBorder="1" applyAlignment="1">
      <alignment horizontal="right"/>
    </xf>
    <xf numFmtId="0" fontId="1" fillId="0" borderId="48" xfId="1" applyFont="1" applyBorder="1"/>
    <xf numFmtId="49" fontId="1" fillId="0" borderId="47" xfId="0" applyNumberFormat="1" applyFont="1" applyBorder="1" applyAlignment="1">
      <alignment horizontal="left"/>
    </xf>
    <xf numFmtId="0" fontId="1" fillId="0" borderId="49" xfId="0" applyNumberFormat="1" applyFont="1" applyBorder="1"/>
    <xf numFmtId="49" fontId="1" fillId="0" borderId="52" xfId="1" applyNumberFormat="1" applyFont="1" applyBorder="1"/>
    <xf numFmtId="49" fontId="1" fillId="0" borderId="52" xfId="1" applyNumberFormat="1" applyFont="1" applyBorder="1" applyAlignment="1">
      <alignment horizontal="right"/>
    </xf>
    <xf numFmtId="49" fontId="2" fillId="0" borderId="0" xfId="0" applyNumberFormat="1" applyFont="1" applyAlignment="1">
      <alignment horizontal="centerContinuous"/>
    </xf>
    <xf numFmtId="0" fontId="2" fillId="0" borderId="0" xfId="0" applyFont="1" applyAlignment="1">
      <alignment horizontal="centerContinuous"/>
    </xf>
    <xf numFmtId="0" fontId="2" fillId="0" borderId="0" xfId="0" applyFont="1" applyBorder="1" applyAlignment="1">
      <alignment horizontal="centerContinuous"/>
    </xf>
    <xf numFmtId="49" fontId="6" fillId="2" borderId="9" xfId="0" applyNumberFormat="1" applyFont="1" applyFill="1" applyBorder="1" applyAlignment="1">
      <alignment horizontal="center"/>
    </xf>
    <xf numFmtId="0" fontId="6" fillId="2" borderId="10" xfId="0" applyFont="1" applyFill="1" applyBorder="1" applyAlignment="1">
      <alignment horizontal="center"/>
    </xf>
    <xf numFmtId="0" fontId="6" fillId="2" borderId="31" xfId="0" applyFont="1" applyFill="1" applyBorder="1" applyAlignment="1">
      <alignment horizontal="center"/>
    </xf>
    <xf numFmtId="0" fontId="6" fillId="2" borderId="11" xfId="0" applyFont="1" applyFill="1" applyBorder="1" applyAlignment="1">
      <alignment horizontal="center"/>
    </xf>
    <xf numFmtId="0" fontId="6" fillId="2" borderId="55" xfId="0" applyFont="1" applyFill="1" applyBorder="1" applyAlignment="1">
      <alignment horizontal="center"/>
    </xf>
    <xf numFmtId="0" fontId="6" fillId="2" borderId="56" xfId="0" applyFont="1" applyFill="1" applyBorder="1" applyAlignment="1">
      <alignment horizontal="center"/>
    </xf>
    <xf numFmtId="3" fontId="1" fillId="0" borderId="41" xfId="0" applyNumberFormat="1" applyFont="1" applyBorder="1"/>
    <xf numFmtId="0" fontId="6" fillId="2" borderId="9" xfId="0" applyFont="1" applyFill="1" applyBorder="1"/>
    <xf numFmtId="0" fontId="6" fillId="2" borderId="10" xfId="0" applyFont="1" applyFill="1" applyBorder="1"/>
    <xf numFmtId="3" fontId="6" fillId="2" borderId="31" xfId="0" applyNumberFormat="1" applyFont="1" applyFill="1" applyBorder="1"/>
    <xf numFmtId="3" fontId="6" fillId="2" borderId="11" xfId="0" applyNumberFormat="1" applyFont="1" applyFill="1" applyBorder="1"/>
    <xf numFmtId="3" fontId="6" fillId="2" borderId="55" xfId="0" applyNumberFormat="1" applyFont="1" applyFill="1" applyBorder="1"/>
    <xf numFmtId="3" fontId="6" fillId="2" borderId="56" xfId="0" applyNumberFormat="1" applyFont="1" applyFill="1" applyBorder="1"/>
    <xf numFmtId="3" fontId="2" fillId="0" borderId="0" xfId="0" applyNumberFormat="1" applyFont="1" applyAlignment="1">
      <alignment horizontal="centerContinuous"/>
    </xf>
    <xf numFmtId="0" fontId="1" fillId="2" borderId="40" xfId="0" applyFont="1" applyFill="1" applyBorder="1"/>
    <xf numFmtId="0" fontId="6" fillId="2" borderId="58" xfId="0" applyFont="1" applyFill="1" applyBorder="1" applyAlignment="1">
      <alignment horizontal="right"/>
    </xf>
    <xf numFmtId="0" fontId="6" fillId="2" borderId="20" xfId="0" applyFont="1" applyFill="1" applyBorder="1" applyAlignment="1">
      <alignment horizontal="right"/>
    </xf>
    <xf numFmtId="0" fontId="6" fillId="2" borderId="19" xfId="0" applyFont="1" applyFill="1" applyBorder="1" applyAlignment="1">
      <alignment horizontal="center"/>
    </xf>
    <xf numFmtId="4" fontId="4" fillId="2" borderId="20" xfId="0" applyNumberFormat="1" applyFont="1" applyFill="1" applyBorder="1" applyAlignment="1">
      <alignment horizontal="right"/>
    </xf>
    <xf numFmtId="4" fontId="4" fillId="2" borderId="40" xfId="0" applyNumberFormat="1" applyFont="1" applyFill="1" applyBorder="1" applyAlignment="1">
      <alignment horizontal="right"/>
    </xf>
    <xf numFmtId="0" fontId="1" fillId="0" borderId="27" xfId="0" applyFont="1" applyBorder="1"/>
    <xf numFmtId="3" fontId="1" fillId="0" borderId="33" xfId="0" applyNumberFormat="1" applyFont="1" applyBorder="1" applyAlignment="1">
      <alignment horizontal="right"/>
    </xf>
    <xf numFmtId="164" fontId="1" fillId="0" borderId="12" xfId="0" applyNumberFormat="1" applyFont="1" applyBorder="1" applyAlignment="1">
      <alignment horizontal="right"/>
    </xf>
    <xf numFmtId="3" fontId="1" fillId="0" borderId="14" xfId="0" applyNumberFormat="1" applyFont="1" applyBorder="1" applyAlignment="1">
      <alignment horizontal="right"/>
    </xf>
    <xf numFmtId="4" fontId="1" fillId="0" borderId="17" xfId="0" applyNumberFormat="1" applyFont="1" applyBorder="1" applyAlignment="1">
      <alignment horizontal="right"/>
    </xf>
    <xf numFmtId="3" fontId="1" fillId="0" borderId="27" xfId="0" applyNumberFormat="1" applyFont="1" applyBorder="1" applyAlignment="1">
      <alignment horizontal="right"/>
    </xf>
    <xf numFmtId="0" fontId="1" fillId="2" borderId="35" xfId="0" applyFont="1" applyFill="1" applyBorder="1"/>
    <xf numFmtId="0" fontId="6" fillId="2" borderId="38" xfId="0" applyFont="1" applyFill="1" applyBorder="1"/>
    <xf numFmtId="0" fontId="1" fillId="2" borderId="38" xfId="0" applyFont="1" applyFill="1" applyBorder="1"/>
    <xf numFmtId="4" fontId="1" fillId="2" borderId="44" xfId="0" applyNumberFormat="1" applyFont="1" applyFill="1" applyBorder="1"/>
    <xf numFmtId="4" fontId="1" fillId="2" borderId="35" xfId="0" applyNumberFormat="1" applyFont="1" applyFill="1" applyBorder="1"/>
    <xf numFmtId="4" fontId="1" fillId="2" borderId="38" xfId="0" applyNumberFormat="1" applyFont="1" applyFill="1" applyBorder="1"/>
    <xf numFmtId="3" fontId="3" fillId="0" borderId="0" xfId="0" applyNumberFormat="1" applyFont="1"/>
    <xf numFmtId="4" fontId="3" fillId="0" borderId="0" xfId="0" applyNumberFormat="1" applyFont="1"/>
    <xf numFmtId="0" fontId="1" fillId="0" borderId="0" xfId="1" applyFont="1"/>
    <xf numFmtId="0" fontId="1" fillId="0" borderId="0" xfId="1" applyFont="1" applyAlignment="1">
      <alignment horizontal="right"/>
    </xf>
    <xf numFmtId="49" fontId="3" fillId="0" borderId="24" xfId="0" applyNumberFormat="1" applyFont="1" applyBorder="1"/>
    <xf numFmtId="3" fontId="1" fillId="0" borderId="5" xfId="0" applyNumberFormat="1" applyFont="1" applyBorder="1"/>
    <xf numFmtId="3" fontId="1" fillId="0" borderId="13" xfId="0" applyNumberFormat="1" applyFont="1" applyBorder="1"/>
    <xf numFmtId="3" fontId="1" fillId="0" borderId="57" xfId="0" applyNumberFormat="1" applyFont="1" applyBorder="1"/>
    <xf numFmtId="0" fontId="7" fillId="0" borderId="0" xfId="1" applyFont="1" applyFill="1" applyBorder="1" applyAlignment="1">
      <alignment vertical="center" wrapText="1"/>
    </xf>
    <xf numFmtId="49" fontId="6" fillId="2" borderId="3" xfId="0" applyNumberFormat="1" applyFont="1" applyFill="1" applyBorder="1"/>
    <xf numFmtId="0" fontId="6" fillId="0" borderId="0" xfId="0" applyFont="1" applyFill="1" applyBorder="1"/>
    <xf numFmtId="3" fontId="6" fillId="0" borderId="0" xfId="0" applyNumberFormat="1" applyFont="1" applyFill="1" applyBorder="1"/>
    <xf numFmtId="0" fontId="1" fillId="0" borderId="0" xfId="1" applyFont="1" applyFill="1"/>
    <xf numFmtId="0" fontId="1" fillId="0" borderId="47" xfId="1" applyFont="1" applyFill="1" applyBorder="1"/>
    <xf numFmtId="49" fontId="1" fillId="0" borderId="47" xfId="1" applyNumberFormat="1" applyFont="1" applyFill="1" applyBorder="1" applyAlignment="1">
      <alignment horizontal="left"/>
    </xf>
    <xf numFmtId="0" fontId="1" fillId="0" borderId="49" xfId="1" applyFont="1" applyFill="1" applyBorder="1"/>
    <xf numFmtId="0" fontId="1" fillId="0" borderId="52" xfId="1" applyFont="1" applyFill="1" applyBorder="1"/>
    <xf numFmtId="0" fontId="15" fillId="0" borderId="0" xfId="1" applyFont="1" applyFill="1"/>
    <xf numFmtId="4" fontId="1" fillId="0" borderId="0" xfId="1" applyNumberFormat="1" applyFont="1"/>
    <xf numFmtId="0" fontId="3" fillId="0" borderId="48" xfId="1" applyFont="1" applyFill="1" applyBorder="1" applyAlignment="1">
      <alignment horizontal="left"/>
    </xf>
    <xf numFmtId="49" fontId="4" fillId="0" borderId="47" xfId="1" applyNumberFormat="1" applyFont="1" applyBorder="1"/>
    <xf numFmtId="49" fontId="4" fillId="0" borderId="52" xfId="1" applyNumberFormat="1" applyFont="1" applyBorder="1"/>
    <xf numFmtId="0" fontId="7" fillId="0" borderId="0" xfId="1" applyFont="1" applyFill="1" applyAlignment="1">
      <alignment vertical="center" wrapText="1"/>
    </xf>
    <xf numFmtId="0" fontId="4" fillId="0" borderId="3" xfId="0" applyFont="1" applyBorder="1"/>
    <xf numFmtId="49" fontId="6" fillId="2" borderId="5" xfId="0" applyNumberFormat="1" applyFont="1" applyFill="1" applyBorder="1"/>
    <xf numFmtId="0" fontId="10" fillId="0" borderId="0" xfId="1" applyFont="1" applyFill="1" applyAlignment="1">
      <alignment horizontal="centerContinuous"/>
    </xf>
    <xf numFmtId="0" fontId="11" fillId="0" borderId="0" xfId="1" applyFont="1" applyFill="1" applyAlignment="1">
      <alignment horizontal="centerContinuous"/>
    </xf>
    <xf numFmtId="0" fontId="11" fillId="0" borderId="0" xfId="1" applyFont="1" applyFill="1" applyAlignment="1">
      <alignment horizontal="right"/>
    </xf>
    <xf numFmtId="0" fontId="3" fillId="0" borderId="0" xfId="1" applyFont="1" applyFill="1"/>
    <xf numFmtId="0" fontId="1" fillId="0" borderId="0" xfId="1" applyFont="1" applyFill="1" applyAlignment="1">
      <alignment horizontal="right"/>
    </xf>
    <xf numFmtId="0" fontId="1" fillId="0" borderId="0" xfId="1" applyFont="1" applyFill="1" applyAlignment="1"/>
    <xf numFmtId="49" fontId="3" fillId="0" borderId="12" xfId="1" applyNumberFormat="1" applyFont="1" applyFill="1" applyBorder="1"/>
    <xf numFmtId="0" fontId="3" fillId="0" borderId="3" xfId="1" applyFont="1" applyFill="1" applyBorder="1" applyAlignment="1">
      <alignment horizontal="center"/>
    </xf>
    <xf numFmtId="0" fontId="3" fillId="0" borderId="3" xfId="1" applyNumberFormat="1" applyFont="1" applyFill="1" applyBorder="1" applyAlignment="1">
      <alignment horizontal="center"/>
    </xf>
    <xf numFmtId="0" fontId="3" fillId="0" borderId="12" xfId="1" applyFont="1" applyFill="1" applyBorder="1" applyAlignment="1">
      <alignment horizontal="center"/>
    </xf>
    <xf numFmtId="0" fontId="8" fillId="0" borderId="0" xfId="1" applyFill="1" applyAlignment="1">
      <alignment vertical="center"/>
    </xf>
    <xf numFmtId="9" fontId="8" fillId="0" borderId="0" xfId="3" applyFont="1" applyFill="1" applyAlignment="1">
      <alignment vertical="center"/>
    </xf>
    <xf numFmtId="3" fontId="0" fillId="0" borderId="0" xfId="0" applyNumberFormat="1" applyFill="1" applyBorder="1"/>
    <xf numFmtId="3" fontId="1" fillId="0" borderId="13" xfId="0" applyNumberFormat="1" applyFont="1" applyFill="1" applyBorder="1"/>
    <xf numFmtId="3" fontId="20" fillId="0" borderId="0" xfId="0" applyNumberFormat="1" applyFont="1"/>
    <xf numFmtId="0" fontId="3" fillId="0" borderId="12" xfId="1" applyFont="1" applyFill="1" applyBorder="1" applyAlignment="1">
      <alignment horizontal="center" vertical="center"/>
    </xf>
    <xf numFmtId="0" fontId="3" fillId="0" borderId="12" xfId="1" applyFont="1" applyFill="1" applyBorder="1" applyAlignment="1">
      <alignment horizontal="center" vertical="center" shrinkToFit="1"/>
    </xf>
    <xf numFmtId="0" fontId="1" fillId="0" borderId="0" xfId="1" applyFont="1" applyFill="1" applyAlignment="1">
      <alignment horizontal="center" vertical="center" shrinkToFit="1"/>
    </xf>
    <xf numFmtId="0" fontId="8" fillId="0" borderId="0" xfId="1" applyFill="1" applyAlignment="1">
      <alignment horizontal="center" vertical="center" shrinkToFit="1"/>
    </xf>
    <xf numFmtId="0" fontId="1" fillId="0" borderId="0" xfId="1" applyFont="1" applyAlignment="1">
      <alignment horizontal="center" vertical="center" shrinkToFit="1"/>
    </xf>
    <xf numFmtId="0" fontId="1" fillId="0" borderId="0" xfId="1" applyFont="1" applyFill="1" applyAlignment="1">
      <alignment horizontal="center" vertical="center"/>
    </xf>
    <xf numFmtId="0" fontId="8" fillId="0" borderId="0" xfId="1" applyFill="1" applyAlignment="1">
      <alignment horizontal="center" vertical="center"/>
    </xf>
    <xf numFmtId="0" fontId="1" fillId="0" borderId="0" xfId="1" applyFont="1" applyAlignment="1">
      <alignment horizontal="center" vertical="center"/>
    </xf>
    <xf numFmtId="167" fontId="1" fillId="0" borderId="0" xfId="1" applyNumberFormat="1" applyFont="1" applyAlignment="1">
      <alignment horizontal="center" vertical="center" shrinkToFit="1"/>
    </xf>
    <xf numFmtId="49" fontId="3" fillId="0" borderId="59" xfId="1" applyNumberFormat="1" applyFont="1" applyFill="1" applyBorder="1" applyAlignment="1">
      <alignment horizontal="left"/>
    </xf>
    <xf numFmtId="49" fontId="3" fillId="0" borderId="60" xfId="1" applyNumberFormat="1" applyFont="1" applyFill="1" applyBorder="1" applyAlignment="1">
      <alignment horizontal="left"/>
    </xf>
    <xf numFmtId="0" fontId="3" fillId="0" borderId="0" xfId="0" applyNumberFormat="1" applyFont="1" applyBorder="1"/>
    <xf numFmtId="0" fontId="1" fillId="0" borderId="41" xfId="0" applyNumberFormat="1" applyFont="1" applyBorder="1"/>
    <xf numFmtId="0" fontId="1" fillId="0" borderId="5" xfId="0" applyNumberFormat="1" applyFont="1" applyBorder="1"/>
    <xf numFmtId="0" fontId="1" fillId="0" borderId="13" xfId="0" applyNumberFormat="1" applyFont="1" applyBorder="1"/>
    <xf numFmtId="0" fontId="1" fillId="0" borderId="13" xfId="0" applyNumberFormat="1" applyFont="1" applyFill="1" applyBorder="1"/>
    <xf numFmtId="0" fontId="1" fillId="0" borderId="57" xfId="0" applyNumberFormat="1" applyFont="1" applyBorder="1"/>
    <xf numFmtId="0" fontId="1" fillId="0" borderId="0" xfId="1" applyFont="1" applyFill="1" applyBorder="1" applyAlignment="1">
      <alignment horizontal="center" vertical="center"/>
    </xf>
    <xf numFmtId="49" fontId="12" fillId="0" borderId="0" xfId="1" applyNumberFormat="1" applyFont="1" applyFill="1" applyBorder="1" applyAlignment="1">
      <alignment horizontal="left" vertical="center"/>
    </xf>
    <xf numFmtId="0" fontId="12" fillId="0" borderId="0" xfId="1" applyFont="1" applyFill="1" applyBorder="1" applyAlignment="1">
      <alignment vertical="center"/>
    </xf>
    <xf numFmtId="4" fontId="1" fillId="0" borderId="0" xfId="1" applyNumberFormat="1" applyFont="1" applyFill="1" applyBorder="1" applyAlignment="1">
      <alignment horizontal="right" vertical="center"/>
    </xf>
    <xf numFmtId="4" fontId="6" fillId="0" borderId="0" xfId="1" applyNumberFormat="1" applyFont="1" applyFill="1" applyBorder="1" applyAlignment="1">
      <alignment vertical="center"/>
    </xf>
    <xf numFmtId="0" fontId="8" fillId="0" borderId="0" xfId="1" applyFill="1" applyBorder="1" applyAlignment="1">
      <alignment horizontal="center" vertical="center"/>
    </xf>
    <xf numFmtId="0" fontId="8" fillId="0" borderId="0" xfId="1" applyFill="1" applyBorder="1" applyAlignment="1">
      <alignment horizontal="center" vertical="center" shrinkToFit="1"/>
    </xf>
    <xf numFmtId="0" fontId="1" fillId="3" borderId="0" xfId="1" applyFont="1" applyFill="1"/>
    <xf numFmtId="0" fontId="7" fillId="0" borderId="12" xfId="1" applyFont="1" applyFill="1" applyBorder="1" applyAlignment="1">
      <alignment horizontal="center" vertical="center"/>
    </xf>
    <xf numFmtId="49" fontId="7" fillId="0" borderId="12" xfId="1" applyNumberFormat="1" applyFont="1" applyFill="1" applyBorder="1" applyAlignment="1">
      <alignment horizontal="left" vertical="center"/>
    </xf>
    <xf numFmtId="0" fontId="17" fillId="0" borderId="12" xfId="1" applyFont="1" applyFill="1" applyBorder="1" applyAlignment="1">
      <alignment vertical="center" wrapText="1"/>
    </xf>
    <xf numFmtId="49" fontId="7" fillId="0" borderId="12" xfId="1" applyNumberFormat="1" applyFont="1" applyFill="1" applyBorder="1" applyAlignment="1">
      <alignment horizontal="center" vertical="center" shrinkToFit="1"/>
    </xf>
    <xf numFmtId="4" fontId="7" fillId="0" borderId="12" xfId="1" applyNumberFormat="1" applyFont="1" applyFill="1" applyBorder="1" applyAlignment="1">
      <alignment horizontal="right" vertical="center"/>
    </xf>
    <xf numFmtId="4" fontId="7" fillId="0" borderId="12" xfId="1" applyNumberFormat="1" applyFont="1" applyFill="1" applyBorder="1" applyAlignment="1">
      <alignment vertical="center"/>
    </xf>
    <xf numFmtId="0" fontId="8" fillId="0" borderId="12" xfId="1" applyFill="1" applyBorder="1" applyAlignment="1">
      <alignment horizontal="center" vertical="center"/>
    </xf>
    <xf numFmtId="0" fontId="8" fillId="0" borderId="12" xfId="1" applyFill="1" applyBorder="1" applyAlignment="1">
      <alignment horizontal="center" vertical="center" shrinkToFit="1"/>
    </xf>
    <xf numFmtId="0" fontId="13" fillId="0" borderId="12" xfId="1" applyFont="1" applyFill="1" applyBorder="1" applyAlignment="1">
      <alignment horizontal="center" vertical="center"/>
    </xf>
    <xf numFmtId="0" fontId="6" fillId="4" borderId="12" xfId="1" applyFont="1" applyFill="1" applyBorder="1" applyAlignment="1">
      <alignment horizontal="center" vertical="center"/>
    </xf>
    <xf numFmtId="49" fontId="6" fillId="4" borderId="12" xfId="1" applyNumberFormat="1" applyFont="1" applyFill="1" applyBorder="1" applyAlignment="1">
      <alignment horizontal="left" vertical="center"/>
    </xf>
    <xf numFmtId="0" fontId="6" fillId="4" borderId="12" xfId="1" applyFont="1" applyFill="1" applyBorder="1" applyAlignment="1">
      <alignment vertical="center"/>
    </xf>
    <xf numFmtId="0" fontId="13" fillId="4" borderId="12" xfId="1" applyFont="1" applyFill="1" applyBorder="1" applyAlignment="1">
      <alignment horizontal="center" vertical="center"/>
    </xf>
    <xf numFmtId="0" fontId="13" fillId="4" borderId="12" xfId="1" applyNumberFormat="1" applyFont="1" applyFill="1" applyBorder="1" applyAlignment="1">
      <alignment horizontal="right" vertical="center"/>
    </xf>
    <xf numFmtId="0" fontId="13" fillId="4" borderId="12" xfId="1" applyNumberFormat="1" applyFont="1" applyFill="1" applyBorder="1" applyAlignment="1">
      <alignment vertical="center"/>
    </xf>
    <xf numFmtId="0" fontId="8" fillId="4" borderId="12" xfId="1" applyFill="1" applyBorder="1" applyAlignment="1">
      <alignment horizontal="center" vertical="center"/>
    </xf>
    <xf numFmtId="0" fontId="8" fillId="4" borderId="12" xfId="1" applyFill="1" applyBorder="1" applyAlignment="1">
      <alignment horizontal="center" vertical="center" shrinkToFit="1"/>
    </xf>
    <xf numFmtId="0" fontId="7" fillId="0" borderId="12" xfId="1" applyFont="1" applyFill="1" applyBorder="1" applyAlignment="1">
      <alignment vertical="center" wrapText="1"/>
    </xf>
    <xf numFmtId="0" fontId="8" fillId="0" borderId="12" xfId="1" applyFont="1" applyFill="1" applyBorder="1" applyAlignment="1">
      <alignment horizontal="center" vertical="center"/>
    </xf>
    <xf numFmtId="0" fontId="8" fillId="0" borderId="12" xfId="1" applyFont="1" applyFill="1" applyBorder="1" applyAlignment="1">
      <alignment horizontal="center" vertical="center" shrinkToFit="1"/>
    </xf>
    <xf numFmtId="49" fontId="12" fillId="0" borderId="12" xfId="1" applyNumberFormat="1" applyFont="1" applyFill="1" applyBorder="1" applyAlignment="1">
      <alignment horizontal="left" vertical="center"/>
    </xf>
    <xf numFmtId="0" fontId="12" fillId="0" borderId="12" xfId="1" applyFont="1" applyFill="1" applyBorder="1" applyAlignment="1">
      <alignment vertical="center"/>
    </xf>
    <xf numFmtId="4" fontId="13" fillId="0" borderId="12" xfId="1" applyNumberFormat="1" applyFont="1" applyFill="1" applyBorder="1" applyAlignment="1">
      <alignment horizontal="right" vertical="center"/>
    </xf>
    <xf numFmtId="4" fontId="21" fillId="0" borderId="12" xfId="1" applyNumberFormat="1" applyFont="1" applyFill="1" applyBorder="1" applyAlignment="1">
      <alignment horizontal="right" vertical="center"/>
    </xf>
    <xf numFmtId="4" fontId="6" fillId="0" borderId="12" xfId="1" applyNumberFormat="1" applyFont="1" applyFill="1" applyBorder="1" applyAlignment="1">
      <alignment vertical="center"/>
    </xf>
    <xf numFmtId="0" fontId="1" fillId="0" borderId="12" xfId="1" applyFont="1" applyFill="1" applyBorder="1" applyAlignment="1">
      <alignment horizontal="center" vertical="center"/>
    </xf>
    <xf numFmtId="4" fontId="1" fillId="0" borderId="12" xfId="1" applyNumberFormat="1" applyFont="1" applyFill="1" applyBorder="1" applyAlignment="1">
      <alignment horizontal="right" vertical="center"/>
    </xf>
    <xf numFmtId="0" fontId="1" fillId="4" borderId="0" xfId="1" applyFont="1" applyFill="1"/>
    <xf numFmtId="0" fontId="1" fillId="4" borderId="12" xfId="1" applyFont="1" applyFill="1" applyBorder="1" applyAlignment="1">
      <alignment horizontal="center" vertical="center"/>
    </xf>
    <xf numFmtId="0" fontId="1" fillId="4" borderId="12" xfId="1" applyNumberFormat="1" applyFont="1" applyFill="1" applyBorder="1" applyAlignment="1">
      <alignment horizontal="right" vertical="center"/>
    </xf>
    <xf numFmtId="0" fontId="1" fillId="4" borderId="12" xfId="1" applyNumberFormat="1" applyFont="1" applyFill="1" applyBorder="1" applyAlignment="1">
      <alignment vertical="center"/>
    </xf>
    <xf numFmtId="0" fontId="16" fillId="0" borderId="12" xfId="0" applyFont="1" applyFill="1" applyBorder="1" applyAlignment="1">
      <alignment vertical="center"/>
    </xf>
    <xf numFmtId="49" fontId="14" fillId="0" borderId="12" xfId="1" applyNumberFormat="1" applyFont="1" applyFill="1" applyBorder="1" applyAlignment="1">
      <alignment horizontal="center" vertical="center" shrinkToFit="1"/>
    </xf>
    <xf numFmtId="4" fontId="14" fillId="0" borderId="12" xfId="1" applyNumberFormat="1" applyFont="1" applyFill="1" applyBorder="1" applyAlignment="1">
      <alignment horizontal="right" vertical="center"/>
    </xf>
    <xf numFmtId="4" fontId="14" fillId="0" borderId="12" xfId="1" applyNumberFormat="1" applyFont="1" applyFill="1" applyBorder="1" applyAlignment="1">
      <alignment vertical="center"/>
    </xf>
    <xf numFmtId="4" fontId="1" fillId="4" borderId="12" xfId="1" applyNumberFormat="1" applyFont="1" applyFill="1" applyBorder="1" applyAlignment="1">
      <alignment horizontal="right" vertical="center"/>
    </xf>
    <xf numFmtId="4" fontId="21" fillId="4" borderId="12" xfId="1" applyNumberFormat="1" applyFont="1" applyFill="1" applyBorder="1" applyAlignment="1">
      <alignment horizontal="right" vertical="center"/>
    </xf>
    <xf numFmtId="4" fontId="6" fillId="4" borderId="12" xfId="1" applyNumberFormat="1" applyFont="1" applyFill="1" applyBorder="1" applyAlignment="1">
      <alignment vertical="center"/>
    </xf>
    <xf numFmtId="4" fontId="7" fillId="4" borderId="12" xfId="1" applyNumberFormat="1" applyFont="1" applyFill="1" applyBorder="1" applyAlignment="1">
      <alignment horizontal="right" vertical="center"/>
    </xf>
    <xf numFmtId="0" fontId="7" fillId="4" borderId="12" xfId="1" applyFont="1" applyFill="1" applyBorder="1" applyAlignment="1">
      <alignment horizontal="center" vertical="center"/>
    </xf>
    <xf numFmtId="49" fontId="18" fillId="0" borderId="12" xfId="1" applyNumberFormat="1" applyFont="1" applyFill="1" applyBorder="1" applyAlignment="1">
      <alignment horizontal="center" vertical="center" shrinkToFit="1"/>
    </xf>
    <xf numFmtId="4" fontId="18" fillId="0" borderId="12" xfId="1" applyNumberFormat="1" applyFont="1" applyFill="1" applyBorder="1" applyAlignment="1">
      <alignment horizontal="right" vertical="center"/>
    </xf>
    <xf numFmtId="0" fontId="22" fillId="0" borderId="15" xfId="0" applyNumberFormat="1" applyFont="1" applyFill="1" applyBorder="1" applyAlignment="1">
      <alignment horizontal="left" vertical="center" wrapText="1"/>
    </xf>
    <xf numFmtId="4" fontId="7" fillId="0" borderId="15" xfId="1" applyNumberFormat="1" applyFont="1" applyFill="1" applyBorder="1" applyAlignment="1">
      <alignment horizontal="center" vertical="center"/>
    </xf>
    <xf numFmtId="4" fontId="7" fillId="0" borderId="15" xfId="1" applyNumberFormat="1" applyFont="1" applyFill="1" applyBorder="1" applyAlignment="1">
      <alignment horizontal="right" vertical="center"/>
    </xf>
    <xf numFmtId="0" fontId="22" fillId="0" borderId="12" xfId="1" applyFont="1" applyFill="1" applyBorder="1" applyAlignment="1">
      <alignment vertical="center" wrapText="1"/>
    </xf>
    <xf numFmtId="0" fontId="6" fillId="0" borderId="12" xfId="1" applyFont="1" applyFill="1" applyBorder="1" applyAlignment="1">
      <alignment horizontal="center" vertical="center"/>
    </xf>
    <xf numFmtId="49" fontId="6" fillId="0" borderId="12" xfId="1" applyNumberFormat="1" applyFont="1" applyFill="1" applyBorder="1" applyAlignment="1">
      <alignment horizontal="left" vertical="center"/>
    </xf>
    <xf numFmtId="0" fontId="1" fillId="0" borderId="0" xfId="0" applyFont="1" applyAlignment="1">
      <alignment horizontal="left" wrapText="1"/>
    </xf>
    <xf numFmtId="166" fontId="1" fillId="0" borderId="1" xfId="0" applyNumberFormat="1" applyFont="1" applyBorder="1" applyAlignment="1">
      <alignment horizontal="right" indent="2"/>
    </xf>
    <xf numFmtId="166" fontId="1" fillId="0" borderId="26" xfId="0" applyNumberFormat="1" applyFont="1" applyBorder="1" applyAlignment="1">
      <alignment horizontal="right" indent="2"/>
    </xf>
    <xf numFmtId="166" fontId="5" fillId="2" borderId="43" xfId="0" applyNumberFormat="1" applyFont="1" applyFill="1" applyBorder="1" applyAlignment="1">
      <alignment horizontal="right" indent="2"/>
    </xf>
    <xf numFmtId="166" fontId="5" fillId="2" borderId="44" xfId="0" applyNumberFormat="1" applyFont="1" applyFill="1" applyBorder="1" applyAlignment="1">
      <alignment horizontal="right" indent="2"/>
    </xf>
    <xf numFmtId="0" fontId="17" fillId="0" borderId="0" xfId="0" applyFont="1" applyAlignment="1">
      <alignment horizontal="left" vertical="top" wrapText="1"/>
    </xf>
    <xf numFmtId="0" fontId="1" fillId="0" borderId="35" xfId="0" applyFont="1" applyBorder="1" applyAlignment="1">
      <alignment horizontal="center" shrinkToFit="1"/>
    </xf>
    <xf numFmtId="0" fontId="1" fillId="0" borderId="36" xfId="0" applyFont="1" applyBorder="1" applyAlignment="1">
      <alignment horizontal="center"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2" xfId="0" applyFont="1" applyBorder="1" applyAlignment="1">
      <alignment horizontal="left"/>
    </xf>
    <xf numFmtId="0" fontId="1" fillId="0" borderId="45" xfId="1" applyFont="1" applyBorder="1" applyAlignment="1">
      <alignment horizontal="center"/>
    </xf>
    <xf numFmtId="0" fontId="1" fillId="0" borderId="46" xfId="1" applyFont="1" applyBorder="1" applyAlignment="1">
      <alignment horizontal="center"/>
    </xf>
    <xf numFmtId="0" fontId="1" fillId="0" borderId="50" xfId="1" applyFont="1" applyBorder="1" applyAlignment="1">
      <alignment horizontal="center"/>
    </xf>
    <xf numFmtId="0" fontId="1" fillId="0" borderId="51" xfId="1" applyFont="1" applyBorder="1" applyAlignment="1">
      <alignment horizontal="center"/>
    </xf>
    <xf numFmtId="0" fontId="1" fillId="0" borderId="53" xfId="1" applyFont="1" applyBorder="1" applyAlignment="1">
      <alignment horizontal="left"/>
    </xf>
    <xf numFmtId="0" fontId="1" fillId="0" borderId="52" xfId="1" applyFont="1" applyBorder="1" applyAlignment="1">
      <alignment horizontal="left"/>
    </xf>
    <xf numFmtId="0" fontId="1" fillId="0" borderId="54" xfId="1" applyFont="1" applyBorder="1" applyAlignment="1">
      <alignment horizontal="left"/>
    </xf>
    <xf numFmtId="3" fontId="6" fillId="2" borderId="38" xfId="0" applyNumberFormat="1" applyFont="1" applyFill="1" applyBorder="1" applyAlignment="1">
      <alignment horizontal="right"/>
    </xf>
    <xf numFmtId="3" fontId="6" fillId="2" borderId="44" xfId="0" applyNumberFormat="1" applyFont="1" applyFill="1" applyBorder="1" applyAlignment="1">
      <alignment horizontal="right"/>
    </xf>
    <xf numFmtId="0" fontId="9" fillId="0" borderId="0" xfId="1" applyFont="1" applyFill="1" applyAlignment="1">
      <alignment horizontal="center"/>
    </xf>
    <xf numFmtId="0" fontId="1" fillId="0" borderId="45" xfId="1" applyFont="1" applyFill="1" applyBorder="1" applyAlignment="1">
      <alignment horizontal="center"/>
    </xf>
    <xf numFmtId="0" fontId="1" fillId="0" borderId="46" xfId="1" applyFont="1" applyFill="1" applyBorder="1" applyAlignment="1">
      <alignment horizontal="center"/>
    </xf>
    <xf numFmtId="49" fontId="1" fillId="0" borderId="50" xfId="1" applyNumberFormat="1" applyFont="1" applyFill="1" applyBorder="1" applyAlignment="1">
      <alignment horizontal="center"/>
    </xf>
    <xf numFmtId="0" fontId="1" fillId="0" borderId="51" xfId="1" applyFont="1" applyFill="1" applyBorder="1" applyAlignment="1">
      <alignment horizontal="center"/>
    </xf>
    <xf numFmtId="0" fontId="1" fillId="0" borderId="53" xfId="1" applyFont="1" applyFill="1" applyBorder="1" applyAlignment="1">
      <alignment horizontal="left" shrinkToFit="1"/>
    </xf>
    <xf numFmtId="0" fontId="1" fillId="0" borderId="52" xfId="1" applyFont="1" applyFill="1" applyBorder="1" applyAlignment="1">
      <alignment horizontal="left" shrinkToFit="1"/>
    </xf>
    <xf numFmtId="0" fontId="1" fillId="0" borderId="54" xfId="1" applyFont="1" applyFill="1" applyBorder="1" applyAlignment="1">
      <alignment horizontal="left" shrinkToFit="1"/>
    </xf>
    <xf numFmtId="0" fontId="8" fillId="0" borderId="45" xfId="1" applyFill="1" applyBorder="1" applyAlignment="1">
      <alignment horizontal="center" vertical="center"/>
    </xf>
    <xf numFmtId="0" fontId="8" fillId="0" borderId="49" xfId="1" applyFill="1" applyBorder="1" applyAlignment="1">
      <alignment horizontal="center" vertical="center"/>
    </xf>
    <xf numFmtId="0" fontId="8" fillId="0" borderId="50" xfId="1" applyFill="1" applyBorder="1" applyAlignment="1">
      <alignment horizontal="center" vertical="center"/>
    </xf>
    <xf numFmtId="0" fontId="8" fillId="0" borderId="54" xfId="1" applyFill="1" applyBorder="1" applyAlignment="1">
      <alignment horizontal="center" vertical="center"/>
    </xf>
  </cellXfs>
  <cellStyles count="4">
    <cellStyle name="Normální" xfId="0" builtinId="0"/>
    <cellStyle name="normální 2" xfId="2"/>
    <cellStyle name="normální_POL.XLS" xfId="1"/>
    <cellStyle name="Procenta"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BE51"/>
  <sheetViews>
    <sheetView tabSelected="1" view="pageBreakPreview" zoomScaleNormal="100" zoomScaleSheetLayoutView="100" workbookViewId="0">
      <selection activeCell="A159" sqref="A159"/>
    </sheetView>
  </sheetViews>
  <sheetFormatPr defaultColWidth="9.140625" defaultRowHeight="12.75" x14ac:dyDescent="0.2"/>
  <cols>
    <col min="1" max="1" width="2" style="1" customWidth="1"/>
    <col min="2" max="2" width="15" style="1" customWidth="1"/>
    <col min="3" max="3" width="15.85546875" style="1" customWidth="1"/>
    <col min="4" max="4" width="14.5703125" style="1" customWidth="1"/>
    <col min="5" max="5" width="18.28515625" style="1" customWidth="1"/>
    <col min="6" max="6" width="16.5703125" style="1" customWidth="1"/>
    <col min="7" max="7" width="15.28515625" style="1" customWidth="1"/>
    <col min="8" max="16384" width="9.140625" style="1"/>
  </cols>
  <sheetData>
    <row r="1" spans="1:57" ht="24.75" customHeight="1" thickBot="1" x14ac:dyDescent="0.25">
      <c r="A1" s="5" t="s">
        <v>9</v>
      </c>
      <c r="B1" s="6"/>
      <c r="C1" s="6"/>
      <c r="D1" s="6"/>
      <c r="E1" s="6"/>
      <c r="F1" s="6"/>
      <c r="G1" s="6"/>
    </row>
    <row r="2" spans="1:57" ht="12.75" customHeight="1" x14ac:dyDescent="0.2">
      <c r="A2" s="7" t="s">
        <v>10</v>
      </c>
      <c r="B2" s="8"/>
      <c r="C2" s="9" t="s">
        <v>166</v>
      </c>
      <c r="D2" s="9" t="s">
        <v>126</v>
      </c>
      <c r="E2" s="10"/>
      <c r="F2" s="11" t="s">
        <v>11</v>
      </c>
      <c r="G2" s="12"/>
    </row>
    <row r="3" spans="1:57" ht="3" hidden="1" customHeight="1" x14ac:dyDescent="0.2">
      <c r="A3" s="13"/>
      <c r="B3" s="14"/>
      <c r="C3" s="15"/>
      <c r="D3" s="15"/>
      <c r="E3" s="16"/>
      <c r="F3" s="17"/>
      <c r="G3" s="18"/>
    </row>
    <row r="4" spans="1:57" ht="12" customHeight="1" x14ac:dyDescent="0.2">
      <c r="A4" s="19" t="s">
        <v>12</v>
      </c>
      <c r="B4" s="14"/>
      <c r="C4" s="15"/>
      <c r="D4" s="15"/>
      <c r="E4" s="16"/>
      <c r="F4" s="17" t="s">
        <v>13</v>
      </c>
      <c r="G4" s="20"/>
    </row>
    <row r="5" spans="1:57" ht="12.95" customHeight="1" x14ac:dyDescent="0.2">
      <c r="A5" s="21"/>
      <c r="B5" s="148" t="s">
        <v>216</v>
      </c>
      <c r="C5" s="23"/>
      <c r="D5" s="24"/>
      <c r="E5" s="22"/>
      <c r="F5" s="17" t="s">
        <v>14</v>
      </c>
      <c r="G5" s="18"/>
    </row>
    <row r="6" spans="1:57" ht="12.95" customHeight="1" x14ac:dyDescent="0.2">
      <c r="A6" s="19" t="s">
        <v>140</v>
      </c>
      <c r="B6" s="162"/>
      <c r="C6" s="15"/>
      <c r="D6" s="15"/>
      <c r="E6" s="16"/>
      <c r="F6" s="25" t="s">
        <v>15</v>
      </c>
      <c r="G6" s="26">
        <v>0</v>
      </c>
      <c r="O6" s="27"/>
    </row>
    <row r="7" spans="1:57" ht="12.95" customHeight="1" x14ac:dyDescent="0.2">
      <c r="A7" s="28"/>
      <c r="B7" s="163" t="s">
        <v>167</v>
      </c>
      <c r="C7" s="29"/>
      <c r="D7" s="30"/>
      <c r="E7" s="30"/>
      <c r="F7" s="31" t="s">
        <v>16</v>
      </c>
      <c r="G7" s="26">
        <f>IF(G6=0,,ROUND((F30+F32)/G6,1))</f>
        <v>0</v>
      </c>
    </row>
    <row r="8" spans="1:57" x14ac:dyDescent="0.2">
      <c r="A8" s="32" t="s">
        <v>17</v>
      </c>
      <c r="B8" s="17"/>
      <c r="C8" s="260" t="s">
        <v>122</v>
      </c>
      <c r="D8" s="261"/>
      <c r="E8" s="262"/>
      <c r="F8" s="33" t="s">
        <v>18</v>
      </c>
      <c r="G8" s="34"/>
      <c r="H8" s="35"/>
      <c r="I8" s="36"/>
    </row>
    <row r="9" spans="1:57" x14ac:dyDescent="0.2">
      <c r="A9" s="32" t="s">
        <v>19</v>
      </c>
      <c r="B9" s="17"/>
      <c r="C9" s="260" t="s">
        <v>122</v>
      </c>
      <c r="D9" s="261"/>
      <c r="E9" s="262"/>
      <c r="F9" s="17"/>
      <c r="G9" s="37"/>
      <c r="H9" s="38"/>
    </row>
    <row r="10" spans="1:57" x14ac:dyDescent="0.2">
      <c r="A10" s="32" t="s">
        <v>20</v>
      </c>
      <c r="B10" s="17"/>
      <c r="C10" s="263"/>
      <c r="D10" s="263"/>
      <c r="E10" s="263"/>
      <c r="F10" s="39"/>
      <c r="G10" s="40"/>
      <c r="H10" s="41"/>
    </row>
    <row r="11" spans="1:57" ht="13.5" customHeight="1" x14ac:dyDescent="0.2">
      <c r="A11" s="32" t="s">
        <v>21</v>
      </c>
      <c r="B11" s="17"/>
      <c r="C11" s="263"/>
      <c r="D11" s="263"/>
      <c r="E11" s="263"/>
      <c r="F11" s="42" t="s">
        <v>22</v>
      </c>
      <c r="G11" s="43" t="s">
        <v>218</v>
      </c>
      <c r="H11" s="38"/>
      <c r="BA11" s="44"/>
      <c r="BB11" s="44"/>
      <c r="BC11" s="44"/>
      <c r="BD11" s="44"/>
      <c r="BE11" s="44"/>
    </row>
    <row r="12" spans="1:57" ht="12.75" customHeight="1" x14ac:dyDescent="0.2">
      <c r="A12" s="45" t="s">
        <v>23</v>
      </c>
      <c r="B12" s="14"/>
      <c r="C12" s="263" t="s">
        <v>217</v>
      </c>
      <c r="D12" s="263"/>
      <c r="E12" s="263"/>
      <c r="F12" s="46" t="s">
        <v>24</v>
      </c>
      <c r="G12" s="47"/>
      <c r="H12" s="38"/>
    </row>
    <row r="13" spans="1:57" ht="28.5" customHeight="1" thickBot="1" x14ac:dyDescent="0.25">
      <c r="A13" s="48" t="s">
        <v>25</v>
      </c>
      <c r="B13" s="49"/>
      <c r="C13" s="49"/>
      <c r="D13" s="49"/>
      <c r="E13" s="50"/>
      <c r="F13" s="50"/>
      <c r="G13" s="51"/>
      <c r="H13" s="38"/>
    </row>
    <row r="14" spans="1:57" ht="17.25" customHeight="1" thickBot="1" x14ac:dyDescent="0.25">
      <c r="A14" s="52" t="s">
        <v>26</v>
      </c>
      <c r="B14" s="53"/>
      <c r="C14" s="54"/>
      <c r="D14" s="55" t="s">
        <v>27</v>
      </c>
      <c r="E14" s="56"/>
      <c r="F14" s="56"/>
      <c r="G14" s="54"/>
    </row>
    <row r="15" spans="1:57" ht="15.95" customHeight="1" x14ac:dyDescent="0.2">
      <c r="A15" s="57"/>
      <c r="B15" s="58" t="s">
        <v>28</v>
      </c>
      <c r="C15" s="59">
        <f>' Rek'!E18</f>
        <v>0</v>
      </c>
      <c r="D15" s="60"/>
      <c r="E15" s="61"/>
      <c r="F15" s="62"/>
      <c r="G15" s="59"/>
    </row>
    <row r="16" spans="1:57" ht="15.95" customHeight="1" x14ac:dyDescent="0.2">
      <c r="A16" s="57" t="s">
        <v>29</v>
      </c>
      <c r="B16" s="58" t="s">
        <v>30</v>
      </c>
      <c r="C16" s="59">
        <f>' Rek'!F18</f>
        <v>0</v>
      </c>
      <c r="D16" s="13"/>
      <c r="E16" s="63"/>
      <c r="F16" s="64"/>
      <c r="G16" s="59"/>
    </row>
    <row r="17" spans="1:7" ht="15.95" customHeight="1" x14ac:dyDescent="0.2">
      <c r="A17" s="57" t="s">
        <v>31</v>
      </c>
      <c r="B17" s="58" t="s">
        <v>32</v>
      </c>
      <c r="C17" s="59">
        <f>' Rek'!H18</f>
        <v>0</v>
      </c>
      <c r="D17" s="13"/>
      <c r="E17" s="63"/>
      <c r="F17" s="64"/>
      <c r="G17" s="59"/>
    </row>
    <row r="18" spans="1:7" ht="15.95" customHeight="1" x14ac:dyDescent="0.2">
      <c r="A18" s="65" t="s">
        <v>33</v>
      </c>
      <c r="B18" s="66" t="s">
        <v>34</v>
      </c>
      <c r="C18" s="59"/>
      <c r="D18" s="13"/>
      <c r="E18" s="63"/>
      <c r="F18" s="64"/>
      <c r="G18" s="59"/>
    </row>
    <row r="19" spans="1:7" ht="15.95" customHeight="1" x14ac:dyDescent="0.2">
      <c r="A19" s="67" t="s">
        <v>35</v>
      </c>
      <c r="B19" s="58"/>
      <c r="C19" s="59">
        <f>C15+C16+C17</f>
        <v>0</v>
      </c>
      <c r="D19" s="13"/>
      <c r="E19" s="63"/>
      <c r="F19" s="64"/>
      <c r="G19" s="59"/>
    </row>
    <row r="20" spans="1:7" ht="15.95" customHeight="1" x14ac:dyDescent="0.2">
      <c r="A20" s="67"/>
      <c r="B20" s="58"/>
      <c r="C20" s="59"/>
      <c r="D20" s="13"/>
      <c r="E20" s="63"/>
      <c r="F20" s="64"/>
      <c r="G20" s="59"/>
    </row>
    <row r="21" spans="1:7" ht="15.95" customHeight="1" x14ac:dyDescent="0.2">
      <c r="A21" s="67" t="s">
        <v>8</v>
      </c>
      <c r="B21" s="58"/>
      <c r="C21" s="59">
        <f>' Rek'!I18</f>
        <v>0</v>
      </c>
      <c r="D21" s="13"/>
      <c r="E21" s="63"/>
      <c r="F21" s="64"/>
      <c r="G21" s="59"/>
    </row>
    <row r="22" spans="1:7" ht="15.95" customHeight="1" x14ac:dyDescent="0.2">
      <c r="A22" s="68" t="s">
        <v>36</v>
      </c>
      <c r="B22" s="38"/>
      <c r="C22" s="59"/>
      <c r="D22" s="13" t="s">
        <v>37</v>
      </c>
      <c r="E22" s="63"/>
      <c r="F22" s="64"/>
      <c r="G22" s="59"/>
    </row>
    <row r="23" spans="1:7" ht="15.95" customHeight="1" thickBot="1" x14ac:dyDescent="0.25">
      <c r="A23" s="258" t="s">
        <v>38</v>
      </c>
      <c r="B23" s="259"/>
      <c r="C23" s="69">
        <f>C19+C21</f>
        <v>0</v>
      </c>
      <c r="D23" s="70" t="s">
        <v>39</v>
      </c>
      <c r="E23" s="71"/>
      <c r="F23" s="72"/>
      <c r="G23" s="59">
        <f>' Rek'!H20</f>
        <v>0</v>
      </c>
    </row>
    <row r="24" spans="1:7" x14ac:dyDescent="0.2">
      <c r="A24" s="73" t="s">
        <v>40</v>
      </c>
      <c r="B24" s="74"/>
      <c r="C24" s="75"/>
      <c r="D24" s="74" t="s">
        <v>41</v>
      </c>
      <c r="E24" s="74"/>
      <c r="F24" s="76" t="s">
        <v>42</v>
      </c>
      <c r="G24" s="77"/>
    </row>
    <row r="25" spans="1:7" x14ac:dyDescent="0.2">
      <c r="A25" s="68" t="s">
        <v>43</v>
      </c>
      <c r="B25" s="38"/>
      <c r="C25" s="78"/>
      <c r="D25" s="38" t="s">
        <v>43</v>
      </c>
      <c r="F25" s="79" t="s">
        <v>43</v>
      </c>
      <c r="G25" s="80"/>
    </row>
    <row r="26" spans="1:7" ht="37.5" customHeight="1" x14ac:dyDescent="0.2">
      <c r="A26" s="68" t="s">
        <v>44</v>
      </c>
      <c r="B26" s="81"/>
      <c r="C26" s="78"/>
      <c r="D26" s="38" t="s">
        <v>44</v>
      </c>
      <c r="F26" s="79" t="s">
        <v>44</v>
      </c>
      <c r="G26" s="80"/>
    </row>
    <row r="27" spans="1:7" x14ac:dyDescent="0.2">
      <c r="A27" s="68"/>
      <c r="B27" s="82"/>
      <c r="C27" s="78"/>
      <c r="D27" s="38"/>
      <c r="F27" s="79"/>
      <c r="G27" s="80"/>
    </row>
    <row r="28" spans="1:7" x14ac:dyDescent="0.2">
      <c r="A28" s="68" t="s">
        <v>45</v>
      </c>
      <c r="B28" s="38"/>
      <c r="C28" s="78"/>
      <c r="D28" s="79" t="s">
        <v>46</v>
      </c>
      <c r="E28" s="78"/>
      <c r="F28" s="83" t="s">
        <v>46</v>
      </c>
      <c r="G28" s="80"/>
    </row>
    <row r="29" spans="1:7" ht="69" customHeight="1" x14ac:dyDescent="0.2">
      <c r="A29" s="68"/>
      <c r="B29" s="38"/>
      <c r="C29" s="84"/>
      <c r="D29" s="85"/>
      <c r="E29" s="84"/>
      <c r="F29" s="38"/>
      <c r="G29" s="80"/>
    </row>
    <row r="30" spans="1:7" x14ac:dyDescent="0.2">
      <c r="A30" s="86" t="s">
        <v>2</v>
      </c>
      <c r="B30" s="87"/>
      <c r="C30" s="88">
        <v>21</v>
      </c>
      <c r="D30" s="87" t="s">
        <v>47</v>
      </c>
      <c r="E30" s="89"/>
      <c r="F30" s="253">
        <f>C23-F32</f>
        <v>0</v>
      </c>
      <c r="G30" s="254"/>
    </row>
    <row r="31" spans="1:7" x14ac:dyDescent="0.2">
      <c r="A31" s="86" t="s">
        <v>48</v>
      </c>
      <c r="B31" s="87"/>
      <c r="C31" s="88">
        <f>C30</f>
        <v>21</v>
      </c>
      <c r="D31" s="87" t="s">
        <v>49</v>
      </c>
      <c r="E31" s="89"/>
      <c r="F31" s="253">
        <f>ROUND(PRODUCT(F30,C31/100),0)</f>
        <v>0</v>
      </c>
      <c r="G31" s="254"/>
    </row>
    <row r="32" spans="1:7" x14ac:dyDescent="0.2">
      <c r="A32" s="86" t="s">
        <v>2</v>
      </c>
      <c r="B32" s="87"/>
      <c r="C32" s="88">
        <v>0</v>
      </c>
      <c r="D32" s="87" t="s">
        <v>49</v>
      </c>
      <c r="E32" s="89"/>
      <c r="F32" s="253">
        <v>0</v>
      </c>
      <c r="G32" s="254"/>
    </row>
    <row r="33" spans="1:8" x14ac:dyDescent="0.2">
      <c r="A33" s="86" t="s">
        <v>48</v>
      </c>
      <c r="B33" s="90"/>
      <c r="C33" s="91">
        <f>C32</f>
        <v>0</v>
      </c>
      <c r="D33" s="87" t="s">
        <v>49</v>
      </c>
      <c r="E33" s="64"/>
      <c r="F33" s="253">
        <f>ROUND(PRODUCT(F32,C33/100),0)</f>
        <v>0</v>
      </c>
      <c r="G33" s="254"/>
    </row>
    <row r="34" spans="1:8" s="95" customFormat="1" ht="19.5" customHeight="1" thickBot="1" x14ac:dyDescent="0.3">
      <c r="A34" s="92" t="s">
        <v>50</v>
      </c>
      <c r="B34" s="93"/>
      <c r="C34" s="93"/>
      <c r="D34" s="93"/>
      <c r="E34" s="94"/>
      <c r="F34" s="255">
        <f>ROUND(SUM(F30:F33),0)</f>
        <v>0</v>
      </c>
      <c r="G34" s="256"/>
    </row>
    <row r="36" spans="1:8" x14ac:dyDescent="0.2">
      <c r="A36" s="2" t="s">
        <v>51</v>
      </c>
      <c r="B36" s="2"/>
      <c r="C36" s="2"/>
      <c r="D36" s="2"/>
      <c r="E36" s="2"/>
      <c r="F36" s="2"/>
      <c r="G36" s="2"/>
      <c r="H36" s="1" t="s">
        <v>0</v>
      </c>
    </row>
    <row r="37" spans="1:8" ht="14.25" customHeight="1" x14ac:dyDescent="0.2">
      <c r="A37" s="2"/>
      <c r="B37" s="257" t="s">
        <v>134</v>
      </c>
      <c r="C37" s="257"/>
      <c r="D37" s="257"/>
      <c r="E37" s="257"/>
      <c r="F37" s="257"/>
      <c r="G37" s="257"/>
      <c r="H37" s="1" t="s">
        <v>0</v>
      </c>
    </row>
    <row r="38" spans="1:8" ht="12.75" customHeight="1" x14ac:dyDescent="0.2">
      <c r="A38" s="96"/>
      <c r="B38" s="257"/>
      <c r="C38" s="257"/>
      <c r="D38" s="257"/>
      <c r="E38" s="257"/>
      <c r="F38" s="257"/>
      <c r="G38" s="257"/>
      <c r="H38" s="1" t="s">
        <v>0</v>
      </c>
    </row>
    <row r="39" spans="1:8" x14ac:dyDescent="0.2">
      <c r="A39" s="96"/>
      <c r="B39" s="257"/>
      <c r="C39" s="257"/>
      <c r="D39" s="257"/>
      <c r="E39" s="257"/>
      <c r="F39" s="257"/>
      <c r="G39" s="257"/>
      <c r="H39" s="1" t="s">
        <v>0</v>
      </c>
    </row>
    <row r="40" spans="1:8" x14ac:dyDescent="0.2">
      <c r="A40" s="96"/>
      <c r="B40" s="257"/>
      <c r="C40" s="257"/>
      <c r="D40" s="257"/>
      <c r="E40" s="257"/>
      <c r="F40" s="257"/>
      <c r="G40" s="257"/>
      <c r="H40" s="1" t="s">
        <v>0</v>
      </c>
    </row>
    <row r="41" spans="1:8" x14ac:dyDescent="0.2">
      <c r="A41" s="96"/>
      <c r="B41" s="257"/>
      <c r="C41" s="257"/>
      <c r="D41" s="257"/>
      <c r="E41" s="257"/>
      <c r="F41" s="257"/>
      <c r="G41" s="257"/>
      <c r="H41" s="1" t="s">
        <v>0</v>
      </c>
    </row>
    <row r="42" spans="1:8" x14ac:dyDescent="0.2">
      <c r="A42" s="96"/>
      <c r="B42" s="257"/>
      <c r="C42" s="257"/>
      <c r="D42" s="257"/>
      <c r="E42" s="257"/>
      <c r="F42" s="257"/>
      <c r="G42" s="257"/>
      <c r="H42" s="1" t="s">
        <v>0</v>
      </c>
    </row>
    <row r="43" spans="1:8" x14ac:dyDescent="0.2">
      <c r="A43" s="96"/>
      <c r="B43" s="257"/>
      <c r="C43" s="257"/>
      <c r="D43" s="257"/>
      <c r="E43" s="257"/>
      <c r="F43" s="257"/>
      <c r="G43" s="257"/>
      <c r="H43" s="1" t="s">
        <v>0</v>
      </c>
    </row>
    <row r="44" spans="1:8" ht="12.75" customHeight="1" x14ac:dyDescent="0.2">
      <c r="A44" s="96"/>
      <c r="B44" s="257"/>
      <c r="C44" s="257"/>
      <c r="D44" s="257"/>
      <c r="E44" s="257"/>
      <c r="F44" s="257"/>
      <c r="G44" s="257"/>
      <c r="H44" s="1" t="s">
        <v>0</v>
      </c>
    </row>
    <row r="45" spans="1:8" ht="12.75" customHeight="1" x14ac:dyDescent="0.2">
      <c r="A45" s="96"/>
      <c r="B45" s="257"/>
      <c r="C45" s="257"/>
      <c r="D45" s="257"/>
      <c r="E45" s="257"/>
      <c r="F45" s="257"/>
      <c r="G45" s="257"/>
      <c r="H45" s="1" t="s">
        <v>0</v>
      </c>
    </row>
    <row r="46" spans="1:8" x14ac:dyDescent="0.2">
      <c r="B46" s="257"/>
      <c r="C46" s="257"/>
      <c r="D46" s="257"/>
      <c r="E46" s="257"/>
      <c r="F46" s="257"/>
      <c r="G46" s="257"/>
    </row>
    <row r="47" spans="1:8" x14ac:dyDescent="0.2">
      <c r="B47" s="252"/>
      <c r="C47" s="252"/>
      <c r="D47" s="252"/>
      <c r="E47" s="252"/>
      <c r="F47" s="252"/>
      <c r="G47" s="252"/>
    </row>
    <row r="48" spans="1:8" x14ac:dyDescent="0.2">
      <c r="B48" s="252"/>
      <c r="C48" s="252"/>
      <c r="D48" s="252"/>
      <c r="E48" s="252"/>
      <c r="F48" s="252"/>
      <c r="G48" s="252"/>
    </row>
    <row r="49" spans="2:7" x14ac:dyDescent="0.2">
      <c r="B49" s="252"/>
      <c r="C49" s="252"/>
      <c r="D49" s="252"/>
      <c r="E49" s="252"/>
      <c r="F49" s="252"/>
      <c r="G49" s="252"/>
    </row>
    <row r="50" spans="2:7" x14ac:dyDescent="0.2">
      <c r="B50" s="252"/>
      <c r="C50" s="252"/>
      <c r="D50" s="252"/>
      <c r="E50" s="252"/>
      <c r="F50" s="252"/>
      <c r="G50" s="252"/>
    </row>
    <row r="51" spans="2:7" x14ac:dyDescent="0.2">
      <c r="B51" s="252"/>
      <c r="C51" s="252"/>
      <c r="D51" s="252"/>
      <c r="E51" s="252"/>
      <c r="F51" s="252"/>
      <c r="G51" s="252"/>
    </row>
  </sheetData>
  <mergeCells count="17">
    <mergeCell ref="A23:B23"/>
    <mergeCell ref="C8:E8"/>
    <mergeCell ref="C9:E9"/>
    <mergeCell ref="C10:E10"/>
    <mergeCell ref="C11:E11"/>
    <mergeCell ref="C12:E12"/>
    <mergeCell ref="B51:G51"/>
    <mergeCell ref="F30:G30"/>
    <mergeCell ref="F31:G31"/>
    <mergeCell ref="F32:G32"/>
    <mergeCell ref="F33:G33"/>
    <mergeCell ref="F34:G34"/>
    <mergeCell ref="B47:G47"/>
    <mergeCell ref="B48:G48"/>
    <mergeCell ref="B49:G49"/>
    <mergeCell ref="B50:G50"/>
    <mergeCell ref="B37:G46"/>
  </mergeCells>
  <printOptions horizontalCentered="1"/>
  <pageMargins left="0.39370078740157483" right="0.39370078740157483" top="0.39370078740157483" bottom="0.39370078740157483" header="0.11811023622047245" footer="0.11811023622047245"/>
  <pageSetup paperSize="9" scale="97" fitToHeight="0" orientation="portrait" r:id="rId1"/>
  <headerFooter alignWithMargins="0">
    <oddFooter>&amp;R&amp;"Arial,Obyčejné"Strana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AQ46"/>
  <sheetViews>
    <sheetView view="pageBreakPreview" zoomScale="115" zoomScaleNormal="100" zoomScaleSheetLayoutView="115" workbookViewId="0">
      <selection activeCell="A159" sqref="A159"/>
    </sheetView>
  </sheetViews>
  <sheetFormatPr defaultColWidth="9.140625" defaultRowHeight="12.75" x14ac:dyDescent="0.2"/>
  <cols>
    <col min="1" max="1" width="5.85546875" style="1" customWidth="1"/>
    <col min="2" max="2" width="6.140625" style="1" customWidth="1"/>
    <col min="3" max="3" width="20.7109375" style="1" customWidth="1"/>
    <col min="4" max="4" width="27.42578125" style="1" customWidth="1"/>
    <col min="5" max="5" width="11.28515625" style="1" customWidth="1"/>
    <col min="6" max="6" width="10.85546875" style="1" customWidth="1"/>
    <col min="7" max="7" width="11" style="1" customWidth="1"/>
    <col min="8" max="8" width="11.140625" style="1" customWidth="1"/>
    <col min="9" max="9" width="10.7109375" style="1" customWidth="1"/>
    <col min="10" max="10" width="10.140625" style="1" bestFit="1" customWidth="1"/>
    <col min="11" max="11" width="9.140625" style="1"/>
    <col min="12" max="12" width="10.140625" style="1" bestFit="1" customWidth="1"/>
    <col min="13" max="16384" width="9.140625" style="1"/>
  </cols>
  <sheetData>
    <row r="1" spans="1:12" ht="13.5" thickTop="1" x14ac:dyDescent="0.2">
      <c r="A1" s="264" t="s">
        <v>141</v>
      </c>
      <c r="B1" s="265"/>
      <c r="C1" s="159" t="str">
        <f>KL!B7</f>
        <v>Dětská nemocnice Brno - Černopolní - výměna zdroje chladu</v>
      </c>
      <c r="D1" s="97"/>
      <c r="E1" s="98"/>
      <c r="F1" s="97"/>
      <c r="G1" s="99" t="s">
        <v>52</v>
      </c>
      <c r="H1" s="100" t="str">
        <f>KL!C2</f>
        <v xml:space="preserve">D1.01.04-003 </v>
      </c>
      <c r="I1" s="101"/>
    </row>
    <row r="2" spans="1:12" ht="13.5" thickBot="1" x14ac:dyDescent="0.25">
      <c r="A2" s="266" t="s">
        <v>53</v>
      </c>
      <c r="B2" s="267"/>
      <c r="C2" s="160" t="str">
        <f>KL!B5</f>
        <v>VÝMĚNA ZDROJE PAVILONU C</v>
      </c>
      <c r="D2" s="102"/>
      <c r="E2" s="103"/>
      <c r="F2" s="102"/>
      <c r="G2" s="268" t="s">
        <v>127</v>
      </c>
      <c r="H2" s="269"/>
      <c r="I2" s="270"/>
    </row>
    <row r="3" spans="1:12" ht="13.5" thickTop="1" x14ac:dyDescent="0.2">
      <c r="F3" s="38"/>
    </row>
    <row r="4" spans="1:12" ht="19.5" customHeight="1" x14ac:dyDescent="0.25">
      <c r="A4" s="104" t="s">
        <v>54</v>
      </c>
      <c r="B4" s="105"/>
      <c r="C4" s="105"/>
      <c r="D4" s="105"/>
      <c r="E4" s="106"/>
      <c r="F4" s="105"/>
      <c r="G4" s="105"/>
      <c r="H4" s="105"/>
      <c r="I4" s="105"/>
      <c r="L4" s="174" t="s">
        <v>7</v>
      </c>
    </row>
    <row r="5" spans="1:12" x14ac:dyDescent="0.2">
      <c r="A5" s="149"/>
      <c r="B5" s="149"/>
      <c r="C5" s="149"/>
      <c r="D5" s="150"/>
      <c r="E5" s="150"/>
      <c r="F5" s="150"/>
      <c r="G5" s="150"/>
      <c r="H5" s="150"/>
      <c r="I5" s="150"/>
      <c r="L5" s="175">
        <v>7.0000000000000007E-2</v>
      </c>
    </row>
    <row r="6" spans="1:12" ht="13.5" thickBot="1" x14ac:dyDescent="0.25">
      <c r="A6" s="149" t="s">
        <v>125</v>
      </c>
      <c r="B6" s="149"/>
      <c r="C6" s="149"/>
      <c r="D6" s="150"/>
      <c r="E6" s="150"/>
      <c r="F6" s="150"/>
      <c r="G6" s="150"/>
      <c r="H6" s="150"/>
      <c r="I6" s="150"/>
    </row>
    <row r="7" spans="1:12" ht="13.5" thickBot="1" x14ac:dyDescent="0.25">
      <c r="A7" s="107"/>
      <c r="B7" s="108" t="s">
        <v>55</v>
      </c>
      <c r="C7" s="108"/>
      <c r="D7" s="109"/>
      <c r="E7" s="110" t="s">
        <v>4</v>
      </c>
      <c r="F7" s="111" t="s">
        <v>5</v>
      </c>
      <c r="G7" s="111" t="s">
        <v>6</v>
      </c>
      <c r="H7" s="111" t="s">
        <v>7</v>
      </c>
      <c r="I7" s="112" t="s">
        <v>8</v>
      </c>
    </row>
    <row r="8" spans="1:12" x14ac:dyDescent="0.2">
      <c r="A8" s="143" t="str">
        <f>CHL!B7</f>
        <v>713</v>
      </c>
      <c r="B8" s="4" t="s">
        <v>78</v>
      </c>
      <c r="C8" s="38"/>
      <c r="D8" s="113"/>
      <c r="E8" s="144">
        <f>CHL!G19</f>
        <v>0</v>
      </c>
      <c r="F8" s="145">
        <f>CHL!F20</f>
        <v>0</v>
      </c>
      <c r="G8" s="145"/>
      <c r="H8" s="177">
        <f>CHL!G18</f>
        <v>0</v>
      </c>
      <c r="I8" s="146"/>
      <c r="J8" s="176">
        <f>E8+F8+H8+I8</f>
        <v>0</v>
      </c>
      <c r="L8" s="44"/>
    </row>
    <row r="9" spans="1:12" x14ac:dyDescent="0.2">
      <c r="A9" s="143" t="str">
        <f>CHL!B21</f>
        <v>432</v>
      </c>
      <c r="B9" s="4" t="s">
        <v>123</v>
      </c>
      <c r="C9" s="38"/>
      <c r="D9" s="113"/>
      <c r="E9" s="144">
        <f>CHL!G38</f>
        <v>0</v>
      </c>
      <c r="F9" s="145">
        <f>CHL!F39</f>
        <v>0</v>
      </c>
      <c r="G9" s="145"/>
      <c r="H9" s="177">
        <f>CHL!G36</f>
        <v>0</v>
      </c>
      <c r="I9" s="146">
        <f>CHL!G37</f>
        <v>0</v>
      </c>
      <c r="J9" s="176">
        <f t="shared" ref="J9:J17" si="0">E9+F9+H9+I9</f>
        <v>0</v>
      </c>
      <c r="L9" s="44"/>
    </row>
    <row r="10" spans="1:12" x14ac:dyDescent="0.2">
      <c r="A10" s="143" t="str">
        <f>CHL!B40</f>
        <v>732</v>
      </c>
      <c r="B10" s="4" t="s">
        <v>93</v>
      </c>
      <c r="C10" s="38"/>
      <c r="D10" s="113"/>
      <c r="E10" s="144"/>
      <c r="F10" s="145">
        <f>CHL!F50</f>
        <v>0</v>
      </c>
      <c r="G10" s="145"/>
      <c r="H10" s="177"/>
      <c r="I10" s="146"/>
      <c r="J10" s="176">
        <f t="shared" si="0"/>
        <v>0</v>
      </c>
      <c r="L10" s="44"/>
    </row>
    <row r="11" spans="1:12" x14ac:dyDescent="0.2">
      <c r="A11" s="143" t="str">
        <f>CHL!B51</f>
        <v>M21</v>
      </c>
      <c r="B11" s="4" t="s">
        <v>191</v>
      </c>
      <c r="C11" s="38"/>
      <c r="D11" s="113"/>
      <c r="E11" s="144">
        <f>CHL!G60</f>
        <v>0</v>
      </c>
      <c r="F11" s="145">
        <f>CHL!F61</f>
        <v>0</v>
      </c>
      <c r="G11" s="145"/>
      <c r="H11" s="177">
        <f>CHL!G59</f>
        <v>0</v>
      </c>
      <c r="I11" s="146"/>
      <c r="J11" s="176">
        <f t="shared" si="0"/>
        <v>0</v>
      </c>
      <c r="L11" s="44"/>
    </row>
    <row r="12" spans="1:12" x14ac:dyDescent="0.2">
      <c r="A12" s="143" t="str">
        <f>CHL!B62</f>
        <v>733</v>
      </c>
      <c r="B12" s="4" t="s">
        <v>97</v>
      </c>
      <c r="C12" s="38"/>
      <c r="D12" s="113"/>
      <c r="E12" s="144">
        <f>CHL!G81</f>
        <v>0</v>
      </c>
      <c r="F12" s="145">
        <f>CHL!F82</f>
        <v>0</v>
      </c>
      <c r="G12" s="145"/>
      <c r="H12" s="177">
        <f>CHL!G79</f>
        <v>0</v>
      </c>
      <c r="I12" s="146">
        <f>CHL!G80</f>
        <v>0</v>
      </c>
      <c r="J12" s="176">
        <f t="shared" si="0"/>
        <v>0</v>
      </c>
      <c r="L12" s="44"/>
    </row>
    <row r="13" spans="1:12" x14ac:dyDescent="0.2">
      <c r="A13" s="143" t="str">
        <f>CHL!B83</f>
        <v>734</v>
      </c>
      <c r="B13" s="4" t="s">
        <v>100</v>
      </c>
      <c r="C13" s="38"/>
      <c r="D13" s="113"/>
      <c r="E13" s="144">
        <f>CHL!G107</f>
        <v>0</v>
      </c>
      <c r="F13" s="145">
        <f>CHL!F108</f>
        <v>0</v>
      </c>
      <c r="G13" s="145"/>
      <c r="H13" s="177">
        <f>CHL!G106</f>
        <v>0</v>
      </c>
      <c r="I13" s="146"/>
      <c r="J13" s="176">
        <f t="shared" si="0"/>
        <v>0</v>
      </c>
      <c r="L13" s="44"/>
    </row>
    <row r="14" spans="1:12" s="36" customFormat="1" x14ac:dyDescent="0.2">
      <c r="A14" s="143" t="str">
        <f>CHL!B109</f>
        <v>041</v>
      </c>
      <c r="B14" s="190" t="str">
        <f>CHL!C109</f>
        <v>Demontáž stávajícího zařízení</v>
      </c>
      <c r="C14" s="35"/>
      <c r="D14" s="191"/>
      <c r="E14" s="192"/>
      <c r="F14" s="145">
        <f>CHL!F121</f>
        <v>0</v>
      </c>
      <c r="G14" s="193"/>
      <c r="H14" s="194"/>
      <c r="I14" s="195"/>
      <c r="J14" s="176">
        <f t="shared" si="0"/>
        <v>0</v>
      </c>
      <c r="K14" s="1"/>
      <c r="L14" s="44"/>
    </row>
    <row r="15" spans="1:12" x14ac:dyDescent="0.2">
      <c r="A15" s="143" t="str">
        <f>CHL!B122</f>
        <v>767</v>
      </c>
      <c r="B15" s="4" t="s">
        <v>82</v>
      </c>
      <c r="C15" s="38"/>
      <c r="D15" s="113"/>
      <c r="E15" s="144">
        <f>CHL!G129</f>
        <v>0</v>
      </c>
      <c r="F15" s="145">
        <f>CHL!F130</f>
        <v>0</v>
      </c>
      <c r="G15" s="145"/>
      <c r="H15" s="177"/>
      <c r="I15" s="146"/>
      <c r="J15" s="176">
        <f t="shared" si="0"/>
        <v>0</v>
      </c>
      <c r="L15" s="44"/>
    </row>
    <row r="16" spans="1:12" x14ac:dyDescent="0.2">
      <c r="A16" s="143" t="str">
        <f>CHL!B131</f>
        <v>783</v>
      </c>
      <c r="B16" s="4" t="s">
        <v>110</v>
      </c>
      <c r="C16" s="38"/>
      <c r="D16" s="113"/>
      <c r="E16" s="144"/>
      <c r="F16" s="145">
        <f>CHL!F134</f>
        <v>0</v>
      </c>
      <c r="G16" s="145"/>
      <c r="H16" s="177"/>
      <c r="I16" s="146"/>
      <c r="J16" s="176">
        <f t="shared" si="0"/>
        <v>0</v>
      </c>
      <c r="L16" s="44"/>
    </row>
    <row r="17" spans="1:43" ht="13.5" thickBot="1" x14ac:dyDescent="0.25">
      <c r="A17" s="143" t="str">
        <f>CHL!B135</f>
        <v>900</v>
      </c>
      <c r="B17" s="4" t="s">
        <v>87</v>
      </c>
      <c r="C17" s="38"/>
      <c r="D17" s="113"/>
      <c r="E17" s="144"/>
      <c r="F17" s="145">
        <f>CHL!F156</f>
        <v>0</v>
      </c>
      <c r="G17" s="145"/>
      <c r="H17" s="145"/>
      <c r="I17" s="146"/>
      <c r="J17" s="176">
        <f t="shared" si="0"/>
        <v>0</v>
      </c>
      <c r="L17" s="44"/>
    </row>
    <row r="18" spans="1:43" ht="13.5" thickBot="1" x14ac:dyDescent="0.25">
      <c r="A18" s="114"/>
      <c r="B18" s="115" t="s">
        <v>56</v>
      </c>
      <c r="C18" s="115"/>
      <c r="D18" s="116"/>
      <c r="E18" s="117">
        <f>SUM(E8:E17)</f>
        <v>0</v>
      </c>
      <c r="F18" s="118">
        <f>SUM(F8:F17)</f>
        <v>0</v>
      </c>
      <c r="G18" s="118"/>
      <c r="H18" s="118">
        <f>SUM(H8:H16)</f>
        <v>0</v>
      </c>
      <c r="I18" s="119">
        <f>SUM(I8:I16)</f>
        <v>0</v>
      </c>
      <c r="J18" s="178">
        <f>SUM(J6:J17)</f>
        <v>0</v>
      </c>
      <c r="K18" s="44"/>
      <c r="L18" s="44"/>
    </row>
    <row r="19" spans="1:43" x14ac:dyDescent="0.2">
      <c r="A19" s="38"/>
      <c r="B19" s="38"/>
      <c r="C19" s="38"/>
      <c r="D19" s="38"/>
      <c r="E19" s="38"/>
      <c r="F19" s="38"/>
      <c r="G19" s="38"/>
      <c r="H19" s="38"/>
      <c r="I19" s="38"/>
      <c r="AQ19" s="1">
        <v>2</v>
      </c>
    </row>
    <row r="20" spans="1:43" ht="18" x14ac:dyDescent="0.25">
      <c r="A20" s="105" t="s">
        <v>57</v>
      </c>
      <c r="B20" s="105"/>
      <c r="C20" s="105"/>
      <c r="D20" s="105"/>
      <c r="E20" s="105"/>
      <c r="F20" s="105"/>
      <c r="G20" s="120"/>
      <c r="H20" s="105"/>
      <c r="I20" s="105"/>
      <c r="J20" s="44"/>
    </row>
    <row r="21" spans="1:43" ht="13.5" thickBot="1" x14ac:dyDescent="0.25"/>
    <row r="22" spans="1:43" x14ac:dyDescent="0.2">
      <c r="A22" s="73" t="s">
        <v>58</v>
      </c>
      <c r="B22" s="74"/>
      <c r="C22" s="74"/>
      <c r="D22" s="121"/>
      <c r="E22" s="122" t="s">
        <v>59</v>
      </c>
      <c r="F22" s="123" t="s">
        <v>3</v>
      </c>
      <c r="G22" s="124" t="s">
        <v>60</v>
      </c>
      <c r="H22" s="125"/>
      <c r="I22" s="126" t="s">
        <v>59</v>
      </c>
    </row>
    <row r="23" spans="1:43" x14ac:dyDescent="0.2">
      <c r="A23" s="67" t="s">
        <v>73</v>
      </c>
      <c r="B23" s="58"/>
      <c r="C23" s="58"/>
      <c r="D23" s="127"/>
      <c r="E23" s="128">
        <v>0</v>
      </c>
      <c r="F23" s="129">
        <v>0</v>
      </c>
      <c r="G23" s="130">
        <f>F18</f>
        <v>0</v>
      </c>
      <c r="H23" s="131"/>
      <c r="I23" s="132">
        <f>E23+F23*G23/100</f>
        <v>0</v>
      </c>
    </row>
    <row r="24" spans="1:43" x14ac:dyDescent="0.2">
      <c r="A24" s="67" t="s">
        <v>74</v>
      </c>
      <c r="B24" s="58"/>
      <c r="C24" s="58"/>
      <c r="D24" s="127"/>
      <c r="E24" s="128">
        <v>0</v>
      </c>
      <c r="F24" s="129">
        <v>0</v>
      </c>
      <c r="G24" s="130">
        <f>F18</f>
        <v>0</v>
      </c>
      <c r="H24" s="131"/>
      <c r="I24" s="132">
        <f>E24+F24*G24/100</f>
        <v>0</v>
      </c>
    </row>
    <row r="25" spans="1:43" ht="13.5" thickBot="1" x14ac:dyDescent="0.25">
      <c r="A25" s="133"/>
      <c r="B25" s="134" t="s">
        <v>61</v>
      </c>
      <c r="C25" s="135"/>
      <c r="D25" s="136"/>
      <c r="E25" s="137"/>
      <c r="F25" s="138"/>
      <c r="G25" s="138"/>
      <c r="H25" s="271">
        <f>SUM(I23:I24)</f>
        <v>0</v>
      </c>
      <c r="I25" s="272"/>
    </row>
    <row r="26" spans="1:43" x14ac:dyDescent="0.2">
      <c r="A26"/>
      <c r="B26"/>
      <c r="C26"/>
      <c r="D26"/>
      <c r="E26"/>
      <c r="F26"/>
      <c r="G26"/>
      <c r="H26"/>
      <c r="I26"/>
    </row>
    <row r="27" spans="1:43" x14ac:dyDescent="0.2">
      <c r="F27" s="139"/>
      <c r="G27" s="140"/>
      <c r="H27" s="140"/>
      <c r="I27" s="3"/>
    </row>
    <row r="28" spans="1:43" x14ac:dyDescent="0.2">
      <c r="F28" s="139"/>
      <c r="G28" s="140"/>
      <c r="H28" s="140"/>
      <c r="I28" s="3"/>
    </row>
    <row r="29" spans="1:43" x14ac:dyDescent="0.2">
      <c r="F29" s="139"/>
      <c r="G29" s="140"/>
      <c r="H29" s="140"/>
      <c r="I29" s="3"/>
    </row>
    <row r="30" spans="1:43" x14ac:dyDescent="0.2">
      <c r="F30" s="139"/>
      <c r="G30" s="140"/>
      <c r="H30" s="140"/>
      <c r="I30" s="3"/>
    </row>
    <row r="31" spans="1:43" x14ac:dyDescent="0.2">
      <c r="F31" s="139"/>
      <c r="G31" s="140"/>
      <c r="H31" s="140"/>
      <c r="I31" s="3"/>
    </row>
    <row r="32" spans="1:43" x14ac:dyDescent="0.2">
      <c r="F32" s="139"/>
      <c r="G32" s="140"/>
      <c r="H32" s="140"/>
      <c r="I32" s="3"/>
    </row>
    <row r="33" spans="6:9" x14ac:dyDescent="0.2">
      <c r="F33" s="139"/>
      <c r="G33" s="140"/>
      <c r="H33" s="140"/>
      <c r="I33" s="3"/>
    </row>
    <row r="34" spans="6:9" x14ac:dyDescent="0.2">
      <c r="F34" s="139"/>
      <c r="G34" s="140"/>
      <c r="H34" s="140"/>
      <c r="I34" s="3"/>
    </row>
    <row r="35" spans="6:9" x14ac:dyDescent="0.2">
      <c r="F35" s="139"/>
      <c r="G35" s="140"/>
      <c r="H35" s="140"/>
      <c r="I35" s="3"/>
    </row>
    <row r="36" spans="6:9" x14ac:dyDescent="0.2">
      <c r="F36" s="139"/>
      <c r="G36" s="140"/>
      <c r="H36" s="140"/>
      <c r="I36" s="3"/>
    </row>
    <row r="37" spans="6:9" x14ac:dyDescent="0.2">
      <c r="F37" s="139"/>
      <c r="G37" s="140"/>
      <c r="H37" s="140"/>
      <c r="I37" s="3"/>
    </row>
    <row r="38" spans="6:9" x14ac:dyDescent="0.2">
      <c r="F38" s="139"/>
      <c r="G38" s="140"/>
      <c r="H38" s="140"/>
      <c r="I38" s="3"/>
    </row>
    <row r="39" spans="6:9" x14ac:dyDescent="0.2">
      <c r="F39" s="139"/>
      <c r="G39" s="140"/>
      <c r="H39" s="140"/>
      <c r="I39" s="3"/>
    </row>
    <row r="40" spans="6:9" x14ac:dyDescent="0.2">
      <c r="F40" s="139"/>
      <c r="G40" s="140"/>
      <c r="H40" s="140"/>
      <c r="I40" s="3"/>
    </row>
    <row r="41" spans="6:9" x14ac:dyDescent="0.2">
      <c r="F41" s="139"/>
      <c r="G41" s="140"/>
      <c r="H41" s="140"/>
      <c r="I41" s="3"/>
    </row>
    <row r="42" spans="6:9" x14ac:dyDescent="0.2">
      <c r="F42" s="139"/>
      <c r="G42" s="140"/>
      <c r="H42" s="140"/>
      <c r="I42" s="3"/>
    </row>
    <row r="43" spans="6:9" x14ac:dyDescent="0.2">
      <c r="F43" s="139"/>
      <c r="G43" s="140"/>
      <c r="H43" s="140"/>
      <c r="I43" s="3"/>
    </row>
    <row r="44" spans="6:9" x14ac:dyDescent="0.2">
      <c r="F44" s="139"/>
      <c r="G44" s="140"/>
      <c r="H44" s="140"/>
      <c r="I44" s="3"/>
    </row>
    <row r="45" spans="6:9" x14ac:dyDescent="0.2">
      <c r="F45" s="139"/>
      <c r="G45" s="140"/>
      <c r="H45" s="140"/>
      <c r="I45" s="3"/>
    </row>
    <row r="46" spans="6:9" x14ac:dyDescent="0.2">
      <c r="F46" s="139"/>
      <c r="G46" s="140"/>
      <c r="H46" s="140"/>
      <c r="I46" s="3"/>
    </row>
  </sheetData>
  <mergeCells count="4">
    <mergeCell ref="A1:B1"/>
    <mergeCell ref="A2:B2"/>
    <mergeCell ref="G2:I2"/>
    <mergeCell ref="H25:I25"/>
  </mergeCells>
  <printOptions horizontalCentered="1"/>
  <pageMargins left="0.39370078740157483" right="0.39370078740157483" top="0.39370078740157483" bottom="0.39370078740157483" header="0.11811023622047245" footer="0.11811023622047245"/>
  <pageSetup paperSize="9" scale="83" fitToHeight="0" orientation="portrait" r:id="rId1"/>
  <headerFooter alignWithMargins="0">
    <oddFooter>&amp;R&amp;"Arial,Obyčejné"Strana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2"/>
  <sheetViews>
    <sheetView showGridLines="0" showZeros="0" view="pageBreakPreview" zoomScale="115" zoomScaleNormal="85" zoomScaleSheetLayoutView="115" workbookViewId="0">
      <pane ySplit="6" topLeftCell="A16" activePane="bottomLeft" state="frozen"/>
      <selection activeCell="A159" sqref="A159"/>
      <selection pane="bottomLeft" activeCell="I17" sqref="I17"/>
    </sheetView>
  </sheetViews>
  <sheetFormatPr defaultColWidth="9.140625" defaultRowHeight="12.75" x14ac:dyDescent="0.2"/>
  <cols>
    <col min="1" max="1" width="4.42578125" style="141" customWidth="1"/>
    <col min="2" max="2" width="13.7109375" style="141" customWidth="1"/>
    <col min="3" max="3" width="76" style="141" customWidth="1"/>
    <col min="4" max="4" width="5.5703125" style="141" customWidth="1"/>
    <col min="5" max="5" width="8.5703125" style="142" customWidth="1"/>
    <col min="6" max="6" width="11.85546875" style="141" customWidth="1"/>
    <col min="7" max="7" width="13.85546875" style="141" customWidth="1"/>
    <col min="8" max="8" width="11.7109375" style="186" customWidth="1"/>
    <col min="9" max="9" width="11.5703125" style="183" customWidth="1"/>
    <col min="10" max="16384" width="9.140625" style="141"/>
  </cols>
  <sheetData>
    <row r="1" spans="1:9" s="151" customFormat="1" ht="15.75" x14ac:dyDescent="0.25">
      <c r="A1" s="273" t="s">
        <v>62</v>
      </c>
      <c r="B1" s="273"/>
      <c r="C1" s="273"/>
      <c r="D1" s="273"/>
      <c r="E1" s="273"/>
      <c r="F1" s="273"/>
      <c r="G1" s="273"/>
      <c r="H1" s="184"/>
      <c r="I1" s="181"/>
    </row>
    <row r="2" spans="1:9" s="151" customFormat="1" ht="14.25" customHeight="1" thickBot="1" x14ac:dyDescent="0.25">
      <c r="B2" s="164"/>
      <c r="C2" s="165"/>
      <c r="D2" s="165"/>
      <c r="E2" s="166"/>
      <c r="F2" s="165"/>
      <c r="G2" s="165"/>
      <c r="H2" s="184"/>
      <c r="I2" s="181"/>
    </row>
    <row r="3" spans="1:9" s="151" customFormat="1" ht="13.5" thickTop="1" x14ac:dyDescent="0.2">
      <c r="A3" s="274" t="s">
        <v>1</v>
      </c>
      <c r="B3" s="275"/>
      <c r="C3" s="188" t="str">
        <f>' Rek'!C1</f>
        <v>Dětská nemocnice Brno - Černopolní - výměna zdroje chladu</v>
      </c>
      <c r="D3" s="152"/>
      <c r="E3" s="158" t="s">
        <v>132</v>
      </c>
      <c r="F3" s="153" t="str">
        <f>' Rek'!H1</f>
        <v xml:space="preserve">D1.01.04-003 </v>
      </c>
      <c r="G3" s="154"/>
      <c r="H3" s="281" t="s">
        <v>145</v>
      </c>
      <c r="I3" s="282"/>
    </row>
    <row r="4" spans="1:9" s="151" customFormat="1" ht="13.5" thickBot="1" x14ac:dyDescent="0.25">
      <c r="A4" s="276" t="s">
        <v>53</v>
      </c>
      <c r="B4" s="277"/>
      <c r="C4" s="189" t="str">
        <f>' Rek'!C2</f>
        <v>VÝMĚNA ZDROJE PAVILONU C</v>
      </c>
      <c r="D4" s="155"/>
      <c r="E4" s="278" t="s">
        <v>142</v>
      </c>
      <c r="F4" s="279"/>
      <c r="G4" s="280"/>
      <c r="H4" s="283"/>
      <c r="I4" s="284"/>
    </row>
    <row r="5" spans="1:9" s="151" customFormat="1" ht="13.5" thickTop="1" x14ac:dyDescent="0.2">
      <c r="A5" s="167"/>
      <c r="E5" s="168"/>
      <c r="G5" s="169"/>
      <c r="H5" s="185"/>
      <c r="I5" s="182"/>
    </row>
    <row r="6" spans="1:9" s="151" customFormat="1" ht="20.25" customHeight="1" x14ac:dyDescent="0.2">
      <c r="A6" s="170" t="s">
        <v>63</v>
      </c>
      <c r="B6" s="171" t="s">
        <v>64</v>
      </c>
      <c r="C6" s="171" t="s">
        <v>65</v>
      </c>
      <c r="D6" s="171" t="s">
        <v>66</v>
      </c>
      <c r="E6" s="172" t="s">
        <v>67</v>
      </c>
      <c r="F6" s="171" t="s">
        <v>68</v>
      </c>
      <c r="G6" s="173" t="s">
        <v>69</v>
      </c>
      <c r="H6" s="179" t="s">
        <v>146</v>
      </c>
      <c r="I6" s="180" t="s">
        <v>147</v>
      </c>
    </row>
    <row r="7" spans="1:9" s="151" customFormat="1" x14ac:dyDescent="0.2">
      <c r="A7" s="213" t="s">
        <v>70</v>
      </c>
      <c r="B7" s="214" t="s">
        <v>77</v>
      </c>
      <c r="C7" s="215" t="s">
        <v>78</v>
      </c>
      <c r="D7" s="232"/>
      <c r="E7" s="233"/>
      <c r="F7" s="233"/>
      <c r="G7" s="234"/>
      <c r="H7" s="219"/>
      <c r="I7" s="220"/>
    </row>
    <row r="8" spans="1:9" s="203" customFormat="1" ht="22.5" x14ac:dyDescent="0.2">
      <c r="A8" s="204">
        <v>1</v>
      </c>
      <c r="B8" s="205" t="s">
        <v>229</v>
      </c>
      <c r="C8" s="221" t="s">
        <v>151</v>
      </c>
      <c r="D8" s="207" t="s">
        <v>88</v>
      </c>
      <c r="E8" s="208">
        <v>2</v>
      </c>
      <c r="F8" s="208"/>
      <c r="G8" s="209"/>
      <c r="H8" s="210"/>
      <c r="I8" s="211"/>
    </row>
    <row r="9" spans="1:9" s="203" customFormat="1" ht="22.5" x14ac:dyDescent="0.2">
      <c r="A9" s="204">
        <f>A8+1</f>
        <v>2</v>
      </c>
      <c r="B9" s="205" t="s">
        <v>230</v>
      </c>
      <c r="C9" s="221" t="s">
        <v>152</v>
      </c>
      <c r="D9" s="207" t="s">
        <v>88</v>
      </c>
      <c r="E9" s="208">
        <v>2</v>
      </c>
      <c r="F9" s="208"/>
      <c r="G9" s="209"/>
      <c r="H9" s="210"/>
      <c r="I9" s="211"/>
    </row>
    <row r="10" spans="1:9" s="151" customFormat="1" ht="22.5" x14ac:dyDescent="0.2">
      <c r="A10" s="204">
        <f t="shared" ref="A10:A19" si="0">A9+1</f>
        <v>3</v>
      </c>
      <c r="B10" s="205" t="s">
        <v>231</v>
      </c>
      <c r="C10" s="221" t="s">
        <v>207</v>
      </c>
      <c r="D10" s="207" t="s">
        <v>88</v>
      </c>
      <c r="E10" s="208">
        <f>2*5</f>
        <v>10</v>
      </c>
      <c r="F10" s="208"/>
      <c r="G10" s="209"/>
      <c r="H10" s="210"/>
      <c r="I10" s="211"/>
    </row>
    <row r="11" spans="1:9" s="151" customFormat="1" ht="22.5" x14ac:dyDescent="0.2">
      <c r="A11" s="204">
        <f t="shared" si="0"/>
        <v>4</v>
      </c>
      <c r="B11" s="205" t="s">
        <v>232</v>
      </c>
      <c r="C11" s="221" t="s">
        <v>226</v>
      </c>
      <c r="D11" s="207" t="s">
        <v>88</v>
      </c>
      <c r="E11" s="208">
        <f>CEILING(44.8*1.2,0.1)</f>
        <v>53.800000000000004</v>
      </c>
      <c r="F11" s="208"/>
      <c r="G11" s="209"/>
      <c r="H11" s="210"/>
      <c r="I11" s="211"/>
    </row>
    <row r="12" spans="1:9" s="151" customFormat="1" ht="22.5" x14ac:dyDescent="0.2">
      <c r="A12" s="204">
        <f t="shared" si="0"/>
        <v>5</v>
      </c>
      <c r="B12" s="205" t="s">
        <v>233</v>
      </c>
      <c r="C12" s="221" t="s">
        <v>153</v>
      </c>
      <c r="D12" s="207" t="s">
        <v>88</v>
      </c>
      <c r="E12" s="208">
        <f>E67</f>
        <v>12</v>
      </c>
      <c r="F12" s="208"/>
      <c r="G12" s="209"/>
      <c r="H12" s="210"/>
      <c r="I12" s="211"/>
    </row>
    <row r="13" spans="1:9" s="151" customFormat="1" x14ac:dyDescent="0.2">
      <c r="A13" s="204">
        <f t="shared" si="0"/>
        <v>6</v>
      </c>
      <c r="B13" s="205" t="s">
        <v>234</v>
      </c>
      <c r="C13" s="221" t="s">
        <v>118</v>
      </c>
      <c r="D13" s="207" t="s">
        <v>88</v>
      </c>
      <c r="E13" s="208">
        <v>43</v>
      </c>
      <c r="F13" s="208"/>
      <c r="G13" s="209"/>
      <c r="H13" s="210"/>
      <c r="I13" s="211"/>
    </row>
    <row r="14" spans="1:9" s="151" customFormat="1" x14ac:dyDescent="0.2">
      <c r="A14" s="204">
        <f t="shared" si="0"/>
        <v>7</v>
      </c>
      <c r="B14" s="205" t="s">
        <v>235</v>
      </c>
      <c r="C14" s="221" t="s">
        <v>155</v>
      </c>
      <c r="D14" s="207" t="s">
        <v>75</v>
      </c>
      <c r="E14" s="208">
        <v>3</v>
      </c>
      <c r="F14" s="208"/>
      <c r="G14" s="209"/>
      <c r="H14" s="210"/>
      <c r="I14" s="211"/>
    </row>
    <row r="15" spans="1:9" s="151" customFormat="1" x14ac:dyDescent="0.2">
      <c r="A15" s="204">
        <f t="shared" si="0"/>
        <v>8</v>
      </c>
      <c r="B15" s="205" t="s">
        <v>236</v>
      </c>
      <c r="C15" s="206" t="s">
        <v>228</v>
      </c>
      <c r="D15" s="244" t="s">
        <v>71</v>
      </c>
      <c r="E15" s="245">
        <v>12</v>
      </c>
      <c r="F15" s="245"/>
      <c r="G15" s="209"/>
      <c r="H15" s="210"/>
      <c r="I15" s="211"/>
    </row>
    <row r="16" spans="1:9" s="151" customFormat="1" ht="13.5" customHeight="1" x14ac:dyDescent="0.2">
      <c r="A16" s="204">
        <f t="shared" si="0"/>
        <v>9</v>
      </c>
      <c r="B16" s="205" t="s">
        <v>237</v>
      </c>
      <c r="C16" s="206" t="s">
        <v>227</v>
      </c>
      <c r="D16" s="244" t="s">
        <v>71</v>
      </c>
      <c r="E16" s="245">
        <v>8</v>
      </c>
      <c r="F16" s="245"/>
      <c r="G16" s="209"/>
      <c r="H16" s="210"/>
      <c r="I16" s="211"/>
    </row>
    <row r="17" spans="1:9" s="151" customFormat="1" x14ac:dyDescent="0.2">
      <c r="A17" s="204">
        <f t="shared" si="0"/>
        <v>10</v>
      </c>
      <c r="B17" s="205" t="s">
        <v>238</v>
      </c>
      <c r="C17" s="206" t="s">
        <v>157</v>
      </c>
      <c r="D17" s="244" t="s">
        <v>149</v>
      </c>
      <c r="E17" s="245">
        <v>3</v>
      </c>
      <c r="F17" s="245"/>
      <c r="G17" s="209"/>
      <c r="H17" s="210"/>
      <c r="I17" s="211"/>
    </row>
    <row r="18" spans="1:9" s="151" customFormat="1" ht="13.5" customHeight="1" x14ac:dyDescent="0.2">
      <c r="A18" s="204">
        <f t="shared" si="0"/>
        <v>11</v>
      </c>
      <c r="B18" s="205" t="s">
        <v>239</v>
      </c>
      <c r="C18" s="221" t="s">
        <v>156</v>
      </c>
      <c r="D18" s="207" t="s">
        <v>85</v>
      </c>
      <c r="E18" s="208">
        <v>1</v>
      </c>
      <c r="F18" s="208"/>
      <c r="G18" s="209"/>
      <c r="H18" s="210"/>
      <c r="I18" s="211"/>
    </row>
    <row r="19" spans="1:9" s="151" customFormat="1" x14ac:dyDescent="0.2">
      <c r="A19" s="204">
        <f t="shared" si="0"/>
        <v>12</v>
      </c>
      <c r="B19" s="205" t="s">
        <v>89</v>
      </c>
      <c r="C19" s="221" t="s">
        <v>90</v>
      </c>
      <c r="D19" s="207" t="s">
        <v>85</v>
      </c>
      <c r="E19" s="208">
        <v>1</v>
      </c>
      <c r="F19" s="208"/>
      <c r="G19" s="209"/>
      <c r="H19" s="210"/>
      <c r="I19" s="211"/>
    </row>
    <row r="20" spans="1:9" s="151" customFormat="1" x14ac:dyDescent="0.2">
      <c r="A20" s="229"/>
      <c r="B20" s="224" t="s">
        <v>72</v>
      </c>
      <c r="C20" s="225" t="s">
        <v>79</v>
      </c>
      <c r="D20" s="229"/>
      <c r="E20" s="230"/>
      <c r="F20" s="227"/>
      <c r="G20" s="228"/>
      <c r="H20" s="210"/>
      <c r="I20" s="211"/>
    </row>
    <row r="21" spans="1:9" s="151" customFormat="1" x14ac:dyDescent="0.2">
      <c r="A21" s="213" t="s">
        <v>70</v>
      </c>
      <c r="B21" s="214" t="s">
        <v>161</v>
      </c>
      <c r="C21" s="215" t="s">
        <v>123</v>
      </c>
      <c r="D21" s="216"/>
      <c r="E21" s="217"/>
      <c r="F21" s="217"/>
      <c r="G21" s="218"/>
      <c r="H21" s="219"/>
      <c r="I21" s="220"/>
    </row>
    <row r="22" spans="1:9" s="151" customFormat="1" ht="183.75" customHeight="1" x14ac:dyDescent="0.2">
      <c r="A22" s="204">
        <f>A19+1</f>
        <v>13</v>
      </c>
      <c r="B22" s="205" t="s">
        <v>240</v>
      </c>
      <c r="C22" s="249" t="s">
        <v>393</v>
      </c>
      <c r="D22" s="207" t="s">
        <v>71</v>
      </c>
      <c r="E22" s="208">
        <v>1</v>
      </c>
      <c r="F22" s="208"/>
      <c r="G22" s="209"/>
      <c r="H22" s="210"/>
      <c r="I22" s="211"/>
    </row>
    <row r="23" spans="1:9" s="151" customFormat="1" x14ac:dyDescent="0.2">
      <c r="A23" s="204">
        <f>A22+1</f>
        <v>14</v>
      </c>
      <c r="B23" s="205" t="s">
        <v>241</v>
      </c>
      <c r="C23" s="221" t="s">
        <v>174</v>
      </c>
      <c r="D23" s="207" t="s">
        <v>71</v>
      </c>
      <c r="E23" s="208">
        <v>1</v>
      </c>
      <c r="F23" s="208"/>
      <c r="G23" s="209"/>
      <c r="H23" s="210"/>
      <c r="I23" s="211"/>
    </row>
    <row r="24" spans="1:9" s="151" customFormat="1" x14ac:dyDescent="0.2">
      <c r="A24" s="204">
        <f t="shared" ref="A24:A38" si="1">A23+1</f>
        <v>15</v>
      </c>
      <c r="B24" s="205" t="s">
        <v>242</v>
      </c>
      <c r="C24" s="221" t="s">
        <v>328</v>
      </c>
      <c r="D24" s="207" t="s">
        <v>71</v>
      </c>
      <c r="E24" s="208">
        <v>1</v>
      </c>
      <c r="F24" s="208"/>
      <c r="G24" s="209"/>
      <c r="H24" s="210"/>
      <c r="I24" s="211"/>
    </row>
    <row r="25" spans="1:9" s="151" customFormat="1" ht="138" customHeight="1" x14ac:dyDescent="0.2">
      <c r="A25" s="204">
        <f t="shared" si="1"/>
        <v>16</v>
      </c>
      <c r="B25" s="205" t="s">
        <v>243</v>
      </c>
      <c r="C25" s="206" t="s">
        <v>209</v>
      </c>
      <c r="D25" s="207" t="s">
        <v>71</v>
      </c>
      <c r="E25" s="208">
        <v>1</v>
      </c>
      <c r="F25" s="208"/>
      <c r="G25" s="209"/>
      <c r="H25" s="210"/>
      <c r="I25" s="211"/>
    </row>
    <row r="26" spans="1:9" s="151" customFormat="1" ht="18.75" customHeight="1" x14ac:dyDescent="0.2">
      <c r="A26" s="204">
        <f t="shared" si="1"/>
        <v>17</v>
      </c>
      <c r="B26" s="205" t="s">
        <v>244</v>
      </c>
      <c r="C26" s="221" t="s">
        <v>327</v>
      </c>
      <c r="D26" s="207" t="s">
        <v>71</v>
      </c>
      <c r="E26" s="208">
        <v>1</v>
      </c>
      <c r="F26" s="208"/>
      <c r="G26" s="209"/>
      <c r="H26" s="210"/>
      <c r="I26" s="211"/>
    </row>
    <row r="27" spans="1:9" s="151" customFormat="1" ht="20.25" customHeight="1" x14ac:dyDescent="0.2">
      <c r="A27" s="204">
        <f t="shared" si="1"/>
        <v>18</v>
      </c>
      <c r="B27" s="205" t="s">
        <v>245</v>
      </c>
      <c r="C27" s="206" t="s">
        <v>170</v>
      </c>
      <c r="D27" s="207" t="s">
        <v>91</v>
      </c>
      <c r="E27" s="208">
        <v>24</v>
      </c>
      <c r="F27" s="208"/>
      <c r="G27" s="209"/>
      <c r="H27" s="210"/>
      <c r="I27" s="211"/>
    </row>
    <row r="28" spans="1:9" s="151" customFormat="1" ht="20.25" customHeight="1" x14ac:dyDescent="0.2">
      <c r="A28" s="204">
        <f t="shared" si="1"/>
        <v>19</v>
      </c>
      <c r="B28" s="205" t="s">
        <v>246</v>
      </c>
      <c r="C28" s="206" t="s">
        <v>210</v>
      </c>
      <c r="D28" s="207" t="s">
        <v>71</v>
      </c>
      <c r="E28" s="208">
        <v>1</v>
      </c>
      <c r="F28" s="208"/>
      <c r="G28" s="209"/>
      <c r="H28" s="210"/>
      <c r="I28" s="211"/>
    </row>
    <row r="29" spans="1:9" s="151" customFormat="1" ht="67.5" x14ac:dyDescent="0.2">
      <c r="A29" s="204">
        <f t="shared" si="1"/>
        <v>20</v>
      </c>
      <c r="B29" s="205" t="s">
        <v>247</v>
      </c>
      <c r="C29" s="206" t="s">
        <v>314</v>
      </c>
      <c r="D29" s="207" t="s">
        <v>71</v>
      </c>
      <c r="E29" s="208">
        <v>1</v>
      </c>
      <c r="F29" s="208"/>
      <c r="G29" s="209"/>
      <c r="H29" s="210"/>
      <c r="I29" s="211"/>
    </row>
    <row r="30" spans="1:9" s="151" customFormat="1" ht="33.75" x14ac:dyDescent="0.2">
      <c r="A30" s="204">
        <f t="shared" si="1"/>
        <v>21</v>
      </c>
      <c r="B30" s="205" t="s">
        <v>248</v>
      </c>
      <c r="C30" s="206" t="s">
        <v>201</v>
      </c>
      <c r="D30" s="207" t="s">
        <v>71</v>
      </c>
      <c r="E30" s="208">
        <v>1</v>
      </c>
      <c r="F30" s="208"/>
      <c r="G30" s="209"/>
      <c r="H30" s="210"/>
      <c r="I30" s="211"/>
    </row>
    <row r="31" spans="1:9" s="151" customFormat="1" ht="23.25" customHeight="1" x14ac:dyDescent="0.2">
      <c r="A31" s="204">
        <f t="shared" si="1"/>
        <v>22</v>
      </c>
      <c r="B31" s="205" t="s">
        <v>249</v>
      </c>
      <c r="C31" s="206" t="s">
        <v>172</v>
      </c>
      <c r="D31" s="207" t="s">
        <v>91</v>
      </c>
      <c r="E31" s="208">
        <v>24</v>
      </c>
      <c r="F31" s="208"/>
      <c r="G31" s="209"/>
      <c r="H31" s="210"/>
      <c r="I31" s="211"/>
    </row>
    <row r="32" spans="1:9" s="151" customFormat="1" ht="22.5" x14ac:dyDescent="0.2">
      <c r="A32" s="204">
        <f t="shared" si="1"/>
        <v>23</v>
      </c>
      <c r="B32" s="205" t="s">
        <v>250</v>
      </c>
      <c r="C32" s="206" t="s">
        <v>312</v>
      </c>
      <c r="D32" s="207" t="s">
        <v>88</v>
      </c>
      <c r="E32" s="208">
        <v>24</v>
      </c>
      <c r="F32" s="208"/>
      <c r="G32" s="209"/>
      <c r="H32" s="222"/>
      <c r="I32" s="223"/>
    </row>
    <row r="33" spans="1:9" s="151" customFormat="1" ht="22.5" x14ac:dyDescent="0.2">
      <c r="A33" s="204">
        <f t="shared" si="1"/>
        <v>24</v>
      </c>
      <c r="B33" s="205" t="s">
        <v>251</v>
      </c>
      <c r="C33" s="206" t="s">
        <v>313</v>
      </c>
      <c r="D33" s="207" t="s">
        <v>88</v>
      </c>
      <c r="E33" s="208">
        <v>24</v>
      </c>
      <c r="F33" s="208"/>
      <c r="G33" s="209"/>
      <c r="H33" s="222"/>
      <c r="I33" s="223"/>
    </row>
    <row r="34" spans="1:9" s="151" customFormat="1" x14ac:dyDescent="0.2">
      <c r="A34" s="204">
        <f t="shared" si="1"/>
        <v>25</v>
      </c>
      <c r="B34" s="205" t="s">
        <v>252</v>
      </c>
      <c r="C34" s="206" t="s">
        <v>158</v>
      </c>
      <c r="D34" s="207" t="s">
        <v>80</v>
      </c>
      <c r="E34" s="208">
        <v>12</v>
      </c>
      <c r="F34" s="208"/>
      <c r="G34" s="209"/>
      <c r="H34" s="210"/>
      <c r="I34" s="211"/>
    </row>
    <row r="35" spans="1:9" s="151" customFormat="1" x14ac:dyDescent="0.2">
      <c r="A35" s="204">
        <f t="shared" si="1"/>
        <v>26</v>
      </c>
      <c r="B35" s="205" t="s">
        <v>253</v>
      </c>
      <c r="C35" s="206" t="s">
        <v>159</v>
      </c>
      <c r="D35" s="207" t="s">
        <v>80</v>
      </c>
      <c r="E35" s="208">
        <v>69</v>
      </c>
      <c r="F35" s="208"/>
      <c r="G35" s="209"/>
      <c r="H35" s="210"/>
      <c r="I35" s="211"/>
    </row>
    <row r="36" spans="1:9" s="151" customFormat="1" x14ac:dyDescent="0.2">
      <c r="A36" s="204">
        <f t="shared" si="1"/>
        <v>27</v>
      </c>
      <c r="B36" s="205" t="s">
        <v>254</v>
      </c>
      <c r="C36" s="221" t="s">
        <v>173</v>
      </c>
      <c r="D36" s="207" t="s">
        <v>85</v>
      </c>
      <c r="E36" s="208">
        <v>1</v>
      </c>
      <c r="F36" s="208"/>
      <c r="G36" s="209"/>
      <c r="H36" s="210"/>
      <c r="I36" s="211"/>
    </row>
    <row r="37" spans="1:9" s="151" customFormat="1" x14ac:dyDescent="0.2">
      <c r="A37" s="204">
        <f t="shared" si="1"/>
        <v>28</v>
      </c>
      <c r="B37" s="205" t="s">
        <v>360</v>
      </c>
      <c r="C37" s="221" t="s">
        <v>202</v>
      </c>
      <c r="D37" s="207" t="s">
        <v>91</v>
      </c>
      <c r="E37" s="208">
        <v>12</v>
      </c>
      <c r="F37" s="208"/>
      <c r="G37" s="209"/>
      <c r="H37" s="210"/>
      <c r="I37" s="211"/>
    </row>
    <row r="38" spans="1:9" s="151" customFormat="1" x14ac:dyDescent="0.2">
      <c r="A38" s="204">
        <f t="shared" si="1"/>
        <v>29</v>
      </c>
      <c r="B38" s="205" t="s">
        <v>94</v>
      </c>
      <c r="C38" s="221" t="s">
        <v>203</v>
      </c>
      <c r="D38" s="207" t="s">
        <v>85</v>
      </c>
      <c r="E38" s="208">
        <v>1</v>
      </c>
      <c r="F38" s="208"/>
      <c r="G38" s="209"/>
      <c r="H38" s="210"/>
      <c r="I38" s="211"/>
    </row>
    <row r="39" spans="1:9" s="151" customFormat="1" x14ac:dyDescent="0.2">
      <c r="A39" s="204"/>
      <c r="B39" s="224" t="s">
        <v>72</v>
      </c>
      <c r="C39" s="225" t="s">
        <v>124</v>
      </c>
      <c r="D39" s="212"/>
      <c r="E39" s="226"/>
      <c r="F39" s="227"/>
      <c r="G39" s="228"/>
      <c r="H39" s="210"/>
      <c r="I39" s="211"/>
    </row>
    <row r="40" spans="1:9" s="231" customFormat="1" x14ac:dyDescent="0.2">
      <c r="A40" s="213" t="s">
        <v>70</v>
      </c>
      <c r="B40" s="214" t="s">
        <v>92</v>
      </c>
      <c r="C40" s="215" t="s">
        <v>93</v>
      </c>
      <c r="D40" s="216"/>
      <c r="E40" s="217"/>
      <c r="F40" s="217"/>
      <c r="G40" s="218"/>
      <c r="H40" s="219"/>
      <c r="I40" s="220"/>
    </row>
    <row r="41" spans="1:9" s="151" customFormat="1" ht="25.5" customHeight="1" x14ac:dyDescent="0.2">
      <c r="A41" s="204">
        <f>A38+1</f>
        <v>30</v>
      </c>
      <c r="B41" s="205" t="s">
        <v>255</v>
      </c>
      <c r="C41" s="221" t="s">
        <v>171</v>
      </c>
      <c r="D41" s="207" t="s">
        <v>85</v>
      </c>
      <c r="E41" s="208">
        <v>22</v>
      </c>
      <c r="F41" s="208"/>
      <c r="G41" s="209"/>
      <c r="H41" s="210"/>
      <c r="I41" s="211"/>
    </row>
    <row r="42" spans="1:9" s="151" customFormat="1" ht="15.75" customHeight="1" x14ac:dyDescent="0.2">
      <c r="A42" s="204">
        <f t="shared" ref="A42:A49" si="2">A41+1</f>
        <v>31</v>
      </c>
      <c r="B42" s="205" t="s">
        <v>383</v>
      </c>
      <c r="C42" s="221" t="s">
        <v>331</v>
      </c>
      <c r="D42" s="207" t="s">
        <v>71</v>
      </c>
      <c r="E42" s="208">
        <v>1</v>
      </c>
      <c r="F42" s="208"/>
      <c r="G42" s="209"/>
      <c r="H42" s="210"/>
      <c r="I42" s="211"/>
    </row>
    <row r="43" spans="1:9" s="151" customFormat="1" ht="15.75" customHeight="1" x14ac:dyDescent="0.2">
      <c r="A43" s="204">
        <f t="shared" si="2"/>
        <v>32</v>
      </c>
      <c r="B43" s="205" t="s">
        <v>384</v>
      </c>
      <c r="C43" s="221" t="s">
        <v>358</v>
      </c>
      <c r="D43" s="207" t="s">
        <v>88</v>
      </c>
      <c r="E43" s="208">
        <v>3</v>
      </c>
      <c r="F43" s="208"/>
      <c r="G43" s="209"/>
      <c r="H43" s="210"/>
      <c r="I43" s="211"/>
    </row>
    <row r="44" spans="1:9" s="151" customFormat="1" ht="14.25" customHeight="1" x14ac:dyDescent="0.2">
      <c r="A44" s="204">
        <f t="shared" si="2"/>
        <v>33</v>
      </c>
      <c r="B44" s="205" t="s">
        <v>385</v>
      </c>
      <c r="C44" s="221" t="s">
        <v>332</v>
      </c>
      <c r="D44" s="207" t="s">
        <v>71</v>
      </c>
      <c r="E44" s="208">
        <v>2</v>
      </c>
      <c r="F44" s="208"/>
      <c r="G44" s="209"/>
      <c r="H44" s="210"/>
      <c r="I44" s="211"/>
    </row>
    <row r="45" spans="1:9" s="151" customFormat="1" ht="14.25" customHeight="1" x14ac:dyDescent="0.2">
      <c r="A45" s="204">
        <f t="shared" si="2"/>
        <v>34</v>
      </c>
      <c r="B45" s="205" t="s">
        <v>386</v>
      </c>
      <c r="C45" s="221" t="s">
        <v>333</v>
      </c>
      <c r="D45" s="207" t="s">
        <v>71</v>
      </c>
      <c r="E45" s="208">
        <v>1</v>
      </c>
      <c r="F45" s="208"/>
      <c r="G45" s="209"/>
      <c r="H45" s="210"/>
      <c r="I45" s="211"/>
    </row>
    <row r="46" spans="1:9" s="151" customFormat="1" ht="15" customHeight="1" x14ac:dyDescent="0.2">
      <c r="A46" s="204">
        <f t="shared" si="2"/>
        <v>35</v>
      </c>
      <c r="B46" s="205" t="s">
        <v>387</v>
      </c>
      <c r="C46" s="221" t="s">
        <v>334</v>
      </c>
      <c r="D46" s="207" t="s">
        <v>71</v>
      </c>
      <c r="E46" s="208">
        <v>1</v>
      </c>
      <c r="F46" s="208"/>
      <c r="G46" s="209"/>
      <c r="H46" s="210"/>
      <c r="I46" s="211"/>
    </row>
    <row r="47" spans="1:9" s="151" customFormat="1" x14ac:dyDescent="0.2">
      <c r="A47" s="204">
        <f t="shared" si="2"/>
        <v>36</v>
      </c>
      <c r="B47" s="205" t="s">
        <v>388</v>
      </c>
      <c r="C47" s="221" t="s">
        <v>335</v>
      </c>
      <c r="D47" s="207" t="s">
        <v>71</v>
      </c>
      <c r="E47" s="208">
        <v>1</v>
      </c>
      <c r="F47" s="208"/>
      <c r="G47" s="209"/>
      <c r="H47" s="210"/>
      <c r="I47" s="211"/>
    </row>
    <row r="48" spans="1:9" s="151" customFormat="1" ht="13.5" customHeight="1" x14ac:dyDescent="0.2">
      <c r="A48" s="204">
        <f t="shared" si="2"/>
        <v>37</v>
      </c>
      <c r="B48" s="205" t="s">
        <v>389</v>
      </c>
      <c r="C48" s="221" t="s">
        <v>359</v>
      </c>
      <c r="D48" s="207" t="s">
        <v>71</v>
      </c>
      <c r="E48" s="208">
        <v>1</v>
      </c>
      <c r="F48" s="208"/>
      <c r="G48" s="209"/>
      <c r="H48" s="210"/>
      <c r="I48" s="211"/>
    </row>
    <row r="49" spans="1:9" s="151" customFormat="1" ht="13.5" customHeight="1" x14ac:dyDescent="0.2">
      <c r="A49" s="204">
        <f t="shared" si="2"/>
        <v>38</v>
      </c>
      <c r="B49" s="205" t="s">
        <v>390</v>
      </c>
      <c r="C49" s="221" t="s">
        <v>336</v>
      </c>
      <c r="D49" s="207" t="s">
        <v>71</v>
      </c>
      <c r="E49" s="208">
        <v>1</v>
      </c>
      <c r="F49" s="208"/>
      <c r="G49" s="209"/>
      <c r="H49" s="210"/>
      <c r="I49" s="211"/>
    </row>
    <row r="50" spans="1:9" s="151" customFormat="1" x14ac:dyDescent="0.2">
      <c r="A50" s="229"/>
      <c r="B50" s="224" t="s">
        <v>72</v>
      </c>
      <c r="C50" s="225" t="s">
        <v>95</v>
      </c>
      <c r="D50" s="229"/>
      <c r="E50" s="230"/>
      <c r="F50" s="227"/>
      <c r="G50" s="228"/>
      <c r="H50" s="210"/>
      <c r="I50" s="211"/>
    </row>
    <row r="51" spans="1:9" s="203" customFormat="1" x14ac:dyDescent="0.2">
      <c r="A51" s="250" t="s">
        <v>70</v>
      </c>
      <c r="B51" s="251" t="s">
        <v>190</v>
      </c>
      <c r="C51" s="225" t="s">
        <v>191</v>
      </c>
      <c r="D51" s="229"/>
      <c r="E51" s="230"/>
      <c r="F51" s="230"/>
      <c r="G51" s="228"/>
      <c r="H51" s="210"/>
      <c r="I51" s="211"/>
    </row>
    <row r="52" spans="1:9" s="203" customFormat="1" x14ac:dyDescent="0.2">
      <c r="A52" s="204">
        <f>A49+1</f>
        <v>39</v>
      </c>
      <c r="B52" s="205" t="s">
        <v>192</v>
      </c>
      <c r="C52" s="221" t="s">
        <v>315</v>
      </c>
      <c r="D52" s="207" t="s">
        <v>71</v>
      </c>
      <c r="E52" s="208">
        <v>2</v>
      </c>
      <c r="F52" s="208"/>
      <c r="G52" s="209"/>
      <c r="H52" s="210"/>
      <c r="I52" s="211"/>
    </row>
    <row r="53" spans="1:9" s="203" customFormat="1" x14ac:dyDescent="0.2">
      <c r="A53" s="204">
        <f t="shared" ref="A53:A60" si="3">A52+1</f>
        <v>40</v>
      </c>
      <c r="B53" s="205" t="s">
        <v>391</v>
      </c>
      <c r="C53" s="221" t="s">
        <v>337</v>
      </c>
      <c r="D53" s="207" t="s">
        <v>71</v>
      </c>
      <c r="E53" s="208">
        <v>1</v>
      </c>
      <c r="F53" s="208"/>
      <c r="G53" s="209"/>
      <c r="H53" s="210"/>
      <c r="I53" s="211"/>
    </row>
    <row r="54" spans="1:9" s="203" customFormat="1" x14ac:dyDescent="0.2">
      <c r="A54" s="204">
        <f t="shared" si="3"/>
        <v>41</v>
      </c>
      <c r="B54" s="205" t="s">
        <v>193</v>
      </c>
      <c r="C54" s="221" t="s">
        <v>194</v>
      </c>
      <c r="D54" s="207" t="s">
        <v>88</v>
      </c>
      <c r="E54" s="208">
        <v>12</v>
      </c>
      <c r="F54" s="208"/>
      <c r="G54" s="209"/>
      <c r="H54" s="210"/>
      <c r="I54" s="211"/>
    </row>
    <row r="55" spans="1:9" s="203" customFormat="1" x14ac:dyDescent="0.2">
      <c r="A55" s="204">
        <f t="shared" si="3"/>
        <v>42</v>
      </c>
      <c r="B55" s="205" t="s">
        <v>195</v>
      </c>
      <c r="C55" s="221" t="s">
        <v>196</v>
      </c>
      <c r="D55" s="207" t="s">
        <v>88</v>
      </c>
      <c r="E55" s="208">
        <v>42</v>
      </c>
      <c r="F55" s="208"/>
      <c r="G55" s="209"/>
      <c r="H55" s="210"/>
      <c r="I55" s="211"/>
    </row>
    <row r="56" spans="1:9" s="203" customFormat="1" x14ac:dyDescent="0.2">
      <c r="A56" s="204">
        <f t="shared" si="3"/>
        <v>43</v>
      </c>
      <c r="B56" s="205" t="s">
        <v>197</v>
      </c>
      <c r="C56" s="221" t="s">
        <v>316</v>
      </c>
      <c r="D56" s="207" t="s">
        <v>88</v>
      </c>
      <c r="E56" s="208">
        <v>42</v>
      </c>
      <c r="F56" s="208"/>
      <c r="G56" s="209"/>
      <c r="H56" s="210"/>
      <c r="I56" s="211"/>
    </row>
    <row r="57" spans="1:9" s="203" customFormat="1" x14ac:dyDescent="0.2">
      <c r="A57" s="204">
        <f t="shared" si="3"/>
        <v>44</v>
      </c>
      <c r="B57" s="205" t="s">
        <v>392</v>
      </c>
      <c r="C57" s="221" t="s">
        <v>338</v>
      </c>
      <c r="D57" s="207" t="s">
        <v>88</v>
      </c>
      <c r="E57" s="208">
        <v>16</v>
      </c>
      <c r="F57" s="208"/>
      <c r="G57" s="209"/>
      <c r="H57" s="210"/>
      <c r="I57" s="211"/>
    </row>
    <row r="58" spans="1:9" s="203" customFormat="1" x14ac:dyDescent="0.2">
      <c r="A58" s="204">
        <f t="shared" si="3"/>
        <v>45</v>
      </c>
      <c r="B58" s="205" t="s">
        <v>162</v>
      </c>
      <c r="C58" s="221" t="s">
        <v>206</v>
      </c>
      <c r="D58" s="207" t="s">
        <v>71</v>
      </c>
      <c r="E58" s="208">
        <v>2</v>
      </c>
      <c r="F58" s="208"/>
      <c r="G58" s="209"/>
      <c r="H58" s="210"/>
      <c r="I58" s="211"/>
    </row>
    <row r="59" spans="1:9" s="203" customFormat="1" x14ac:dyDescent="0.2">
      <c r="A59" s="204">
        <f t="shared" si="3"/>
        <v>46</v>
      </c>
      <c r="B59" s="205" t="s">
        <v>165</v>
      </c>
      <c r="C59" s="221" t="s">
        <v>204</v>
      </c>
      <c r="D59" s="207" t="s">
        <v>85</v>
      </c>
      <c r="E59" s="208">
        <v>1</v>
      </c>
      <c r="F59" s="208"/>
      <c r="G59" s="209"/>
      <c r="H59" s="210"/>
      <c r="I59" s="211"/>
    </row>
    <row r="60" spans="1:9" s="203" customFormat="1" x14ac:dyDescent="0.2">
      <c r="A60" s="204">
        <f t="shared" si="3"/>
        <v>47</v>
      </c>
      <c r="B60" s="205" t="s">
        <v>198</v>
      </c>
      <c r="C60" s="221" t="s">
        <v>199</v>
      </c>
      <c r="D60" s="207" t="s">
        <v>71</v>
      </c>
      <c r="E60" s="208">
        <v>1</v>
      </c>
      <c r="F60" s="208"/>
      <c r="G60" s="209"/>
      <c r="H60" s="210"/>
      <c r="I60" s="211"/>
    </row>
    <row r="61" spans="1:9" s="203" customFormat="1" x14ac:dyDescent="0.2">
      <c r="A61" s="229"/>
      <c r="B61" s="224" t="s">
        <v>72</v>
      </c>
      <c r="C61" s="225" t="s">
        <v>200</v>
      </c>
      <c r="D61" s="229"/>
      <c r="E61" s="230"/>
      <c r="F61" s="227"/>
      <c r="G61" s="228"/>
      <c r="H61" s="210"/>
      <c r="I61" s="211"/>
    </row>
    <row r="62" spans="1:9" s="231" customFormat="1" x14ac:dyDescent="0.2">
      <c r="A62" s="213" t="s">
        <v>70</v>
      </c>
      <c r="B62" s="214" t="s">
        <v>96</v>
      </c>
      <c r="C62" s="215" t="s">
        <v>97</v>
      </c>
      <c r="D62" s="232"/>
      <c r="E62" s="233"/>
      <c r="F62" s="233"/>
      <c r="G62" s="234"/>
      <c r="H62" s="219"/>
      <c r="I62" s="220"/>
    </row>
    <row r="63" spans="1:9" s="203" customFormat="1" ht="12.75" customHeight="1" x14ac:dyDescent="0.2">
      <c r="A63" s="204">
        <f>A60+1</f>
        <v>48</v>
      </c>
      <c r="B63" s="205" t="s">
        <v>256</v>
      </c>
      <c r="C63" s="221" t="s">
        <v>169</v>
      </c>
      <c r="D63" s="207" t="s">
        <v>80</v>
      </c>
      <c r="E63" s="208">
        <v>2</v>
      </c>
      <c r="F63" s="208"/>
      <c r="G63" s="209"/>
      <c r="H63" s="210"/>
      <c r="I63" s="211"/>
    </row>
    <row r="64" spans="1:9" s="203" customFormat="1" ht="12.75" customHeight="1" x14ac:dyDescent="0.2">
      <c r="A64" s="204">
        <f>A63+1</f>
        <v>49</v>
      </c>
      <c r="B64" s="205" t="s">
        <v>257</v>
      </c>
      <c r="C64" s="221" t="s">
        <v>168</v>
      </c>
      <c r="D64" s="207" t="s">
        <v>80</v>
      </c>
      <c r="E64" s="208">
        <v>2</v>
      </c>
      <c r="F64" s="208"/>
      <c r="G64" s="209"/>
      <c r="H64" s="210"/>
      <c r="I64" s="211"/>
    </row>
    <row r="65" spans="1:10" s="151" customFormat="1" ht="56.25" x14ac:dyDescent="0.2">
      <c r="A65" s="204">
        <f>A64+1</f>
        <v>50</v>
      </c>
      <c r="B65" s="205" t="s">
        <v>258</v>
      </c>
      <c r="C65" s="221" t="s">
        <v>211</v>
      </c>
      <c r="D65" s="207" t="s">
        <v>80</v>
      </c>
      <c r="E65" s="208">
        <v>86.6</v>
      </c>
      <c r="F65" s="208"/>
      <c r="G65" s="209"/>
      <c r="H65" s="210"/>
      <c r="I65" s="211"/>
      <c r="J65" s="151" t="s">
        <v>154</v>
      </c>
    </row>
    <row r="66" spans="1:10" s="151" customFormat="1" x14ac:dyDescent="0.2">
      <c r="A66" s="204">
        <f t="shared" ref="A66:A81" si="4">A65+1</f>
        <v>51</v>
      </c>
      <c r="B66" s="205" t="s">
        <v>259</v>
      </c>
      <c r="C66" s="221" t="s">
        <v>330</v>
      </c>
      <c r="D66" s="207" t="s">
        <v>71</v>
      </c>
      <c r="E66" s="208">
        <v>1</v>
      </c>
      <c r="F66" s="208"/>
      <c r="G66" s="209"/>
      <c r="H66" s="210"/>
      <c r="I66" s="211"/>
    </row>
    <row r="67" spans="1:10" s="151" customFormat="1" ht="22.5" x14ac:dyDescent="0.2">
      <c r="A67" s="204">
        <f t="shared" si="4"/>
        <v>52</v>
      </c>
      <c r="B67" s="205" t="s">
        <v>260</v>
      </c>
      <c r="C67" s="221" t="s">
        <v>212</v>
      </c>
      <c r="D67" s="207" t="s">
        <v>80</v>
      </c>
      <c r="E67" s="208">
        <v>12</v>
      </c>
      <c r="F67" s="208"/>
      <c r="G67" s="209"/>
      <c r="H67" s="210"/>
      <c r="I67" s="211"/>
    </row>
    <row r="68" spans="1:10" s="151" customFormat="1" x14ac:dyDescent="0.2">
      <c r="A68" s="204">
        <f t="shared" si="4"/>
        <v>53</v>
      </c>
      <c r="B68" s="205" t="s">
        <v>361</v>
      </c>
      <c r="C68" s="246" t="s">
        <v>213</v>
      </c>
      <c r="D68" s="247" t="s">
        <v>80</v>
      </c>
      <c r="E68" s="248">
        <f>E67+E63+E64</f>
        <v>16</v>
      </c>
      <c r="F68" s="208"/>
      <c r="G68" s="209"/>
      <c r="H68" s="210"/>
      <c r="I68" s="211"/>
    </row>
    <row r="69" spans="1:10" s="151" customFormat="1" ht="22.5" x14ac:dyDescent="0.2">
      <c r="A69" s="204">
        <f t="shared" si="4"/>
        <v>54</v>
      </c>
      <c r="B69" s="205" t="s">
        <v>261</v>
      </c>
      <c r="C69" s="246" t="s">
        <v>352</v>
      </c>
      <c r="D69" s="247" t="s">
        <v>88</v>
      </c>
      <c r="E69" s="248">
        <v>7</v>
      </c>
      <c r="F69" s="208"/>
      <c r="G69" s="209"/>
      <c r="H69" s="210"/>
      <c r="I69" s="211"/>
    </row>
    <row r="70" spans="1:10" s="151" customFormat="1" x14ac:dyDescent="0.2">
      <c r="A70" s="204">
        <f t="shared" si="4"/>
        <v>55</v>
      </c>
      <c r="B70" s="205" t="s">
        <v>262</v>
      </c>
      <c r="C70" s="246" t="s">
        <v>348</v>
      </c>
      <c r="D70" s="247" t="s">
        <v>75</v>
      </c>
      <c r="E70" s="248">
        <v>12.37</v>
      </c>
      <c r="F70" s="208"/>
      <c r="G70" s="209"/>
      <c r="H70" s="210"/>
      <c r="I70" s="211"/>
    </row>
    <row r="71" spans="1:10" s="151" customFormat="1" x14ac:dyDescent="0.2">
      <c r="A71" s="204">
        <f t="shared" si="4"/>
        <v>56</v>
      </c>
      <c r="B71" s="205" t="s">
        <v>263</v>
      </c>
      <c r="C71" s="246" t="s">
        <v>345</v>
      </c>
      <c r="D71" s="247" t="s">
        <v>71</v>
      </c>
      <c r="E71" s="248">
        <v>1</v>
      </c>
      <c r="F71" s="208"/>
      <c r="G71" s="209"/>
      <c r="H71" s="210"/>
      <c r="I71" s="211"/>
    </row>
    <row r="72" spans="1:10" s="151" customFormat="1" x14ac:dyDescent="0.2">
      <c r="A72" s="204">
        <f t="shared" si="4"/>
        <v>57</v>
      </c>
      <c r="B72" s="205" t="s">
        <v>264</v>
      </c>
      <c r="C72" s="246" t="s">
        <v>346</v>
      </c>
      <c r="D72" s="247" t="s">
        <v>71</v>
      </c>
      <c r="E72" s="248">
        <v>1</v>
      </c>
      <c r="F72" s="208"/>
      <c r="G72" s="209"/>
      <c r="H72" s="210"/>
      <c r="I72" s="211"/>
    </row>
    <row r="73" spans="1:10" s="151" customFormat="1" x14ac:dyDescent="0.2">
      <c r="A73" s="204">
        <f t="shared" si="4"/>
        <v>58</v>
      </c>
      <c r="B73" s="205" t="s">
        <v>265</v>
      </c>
      <c r="C73" s="246" t="s">
        <v>351</v>
      </c>
      <c r="D73" s="247" t="s">
        <v>353</v>
      </c>
      <c r="E73" s="248">
        <v>2.6</v>
      </c>
      <c r="F73" s="208"/>
      <c r="G73" s="209"/>
      <c r="H73" s="210"/>
      <c r="I73" s="211"/>
    </row>
    <row r="74" spans="1:10" s="151" customFormat="1" x14ac:dyDescent="0.2">
      <c r="A74" s="204">
        <f t="shared" si="4"/>
        <v>59</v>
      </c>
      <c r="B74" s="205" t="s">
        <v>266</v>
      </c>
      <c r="C74" s="246" t="s">
        <v>347</v>
      </c>
      <c r="D74" s="247" t="s">
        <v>75</v>
      </c>
      <c r="E74" s="248">
        <v>10</v>
      </c>
      <c r="F74" s="208"/>
      <c r="G74" s="209"/>
      <c r="H74" s="210"/>
      <c r="I74" s="211"/>
    </row>
    <row r="75" spans="1:10" s="151" customFormat="1" x14ac:dyDescent="0.2">
      <c r="A75" s="204">
        <f t="shared" si="4"/>
        <v>60</v>
      </c>
      <c r="B75" s="205" t="s">
        <v>362</v>
      </c>
      <c r="C75" s="221" t="s">
        <v>329</v>
      </c>
      <c r="D75" s="207" t="s">
        <v>80</v>
      </c>
      <c r="E75" s="208">
        <f>E67</f>
        <v>12</v>
      </c>
      <c r="F75" s="208"/>
      <c r="G75" s="209"/>
      <c r="H75" s="210"/>
      <c r="I75" s="211"/>
    </row>
    <row r="76" spans="1:10" s="151" customFormat="1" x14ac:dyDescent="0.2">
      <c r="A76" s="204">
        <f t="shared" si="4"/>
        <v>61</v>
      </c>
      <c r="B76" s="205" t="s">
        <v>363</v>
      </c>
      <c r="C76" s="221" t="s">
        <v>137</v>
      </c>
      <c r="D76" s="207" t="s">
        <v>80</v>
      </c>
      <c r="E76" s="208">
        <f>E67+E65</f>
        <v>98.6</v>
      </c>
      <c r="F76" s="208"/>
      <c r="G76" s="209"/>
      <c r="H76" s="210"/>
      <c r="I76" s="211"/>
    </row>
    <row r="77" spans="1:10" s="151" customFormat="1" x14ac:dyDescent="0.2">
      <c r="A77" s="204">
        <f t="shared" si="4"/>
        <v>62</v>
      </c>
      <c r="B77" s="205" t="s">
        <v>364</v>
      </c>
      <c r="C77" s="221" t="s">
        <v>136</v>
      </c>
      <c r="D77" s="207" t="s">
        <v>71</v>
      </c>
      <c r="E77" s="208">
        <v>4</v>
      </c>
      <c r="F77" s="208"/>
      <c r="G77" s="209"/>
      <c r="H77" s="210"/>
      <c r="I77" s="211"/>
    </row>
    <row r="78" spans="1:10" s="151" customFormat="1" x14ac:dyDescent="0.2">
      <c r="A78" s="204">
        <f t="shared" si="4"/>
        <v>63</v>
      </c>
      <c r="B78" s="205" t="s">
        <v>365</v>
      </c>
      <c r="C78" s="221" t="s">
        <v>131</v>
      </c>
      <c r="D78" s="207" t="s">
        <v>71</v>
      </c>
      <c r="E78" s="208">
        <v>8</v>
      </c>
      <c r="F78" s="208"/>
      <c r="G78" s="209"/>
      <c r="H78" s="210"/>
      <c r="I78" s="211"/>
    </row>
    <row r="79" spans="1:10" s="151" customFormat="1" x14ac:dyDescent="0.2">
      <c r="A79" s="204">
        <f t="shared" si="4"/>
        <v>64</v>
      </c>
      <c r="B79" s="205" t="s">
        <v>366</v>
      </c>
      <c r="C79" s="221" t="s">
        <v>143</v>
      </c>
      <c r="D79" s="207" t="s">
        <v>85</v>
      </c>
      <c r="E79" s="208">
        <v>1</v>
      </c>
      <c r="F79" s="208"/>
      <c r="G79" s="209"/>
      <c r="H79" s="210"/>
      <c r="I79" s="211"/>
    </row>
    <row r="80" spans="1:10" s="151" customFormat="1" ht="22.5" x14ac:dyDescent="0.2">
      <c r="A80" s="204">
        <f t="shared" si="4"/>
        <v>65</v>
      </c>
      <c r="B80" s="205" t="s">
        <v>367</v>
      </c>
      <c r="C80" s="221" t="s">
        <v>357</v>
      </c>
      <c r="D80" s="207" t="s">
        <v>91</v>
      </c>
      <c r="E80" s="208">
        <v>20</v>
      </c>
      <c r="F80" s="208"/>
      <c r="G80" s="209"/>
      <c r="H80" s="210"/>
      <c r="I80" s="211"/>
    </row>
    <row r="81" spans="1:9" s="151" customFormat="1" x14ac:dyDescent="0.2">
      <c r="A81" s="204">
        <f t="shared" si="4"/>
        <v>66</v>
      </c>
      <c r="B81" s="205" t="s">
        <v>119</v>
      </c>
      <c r="C81" s="221" t="s">
        <v>120</v>
      </c>
      <c r="D81" s="207" t="s">
        <v>85</v>
      </c>
      <c r="E81" s="208">
        <v>1</v>
      </c>
      <c r="F81" s="208"/>
      <c r="G81" s="209"/>
      <c r="H81" s="210"/>
      <c r="I81" s="211"/>
    </row>
    <row r="82" spans="1:9" s="151" customFormat="1" x14ac:dyDescent="0.2">
      <c r="A82" s="229"/>
      <c r="B82" s="224" t="s">
        <v>72</v>
      </c>
      <c r="C82" s="225" t="s">
        <v>98</v>
      </c>
      <c r="D82" s="229"/>
      <c r="E82" s="230"/>
      <c r="F82" s="227"/>
      <c r="G82" s="228"/>
      <c r="H82" s="210"/>
      <c r="I82" s="211"/>
    </row>
    <row r="83" spans="1:9" s="231" customFormat="1" x14ac:dyDescent="0.2">
      <c r="A83" s="213" t="s">
        <v>70</v>
      </c>
      <c r="B83" s="214" t="s">
        <v>99</v>
      </c>
      <c r="C83" s="215" t="s">
        <v>100</v>
      </c>
      <c r="D83" s="232"/>
      <c r="E83" s="233"/>
      <c r="F83" s="233"/>
      <c r="G83" s="234"/>
      <c r="H83" s="219"/>
      <c r="I83" s="220"/>
    </row>
    <row r="84" spans="1:9" s="151" customFormat="1" x14ac:dyDescent="0.2">
      <c r="A84" s="204"/>
      <c r="B84" s="205"/>
      <c r="C84" s="235" t="s">
        <v>175</v>
      </c>
      <c r="D84" s="236"/>
      <c r="E84" s="237"/>
      <c r="F84" s="237"/>
      <c r="G84" s="238"/>
      <c r="H84" s="210"/>
      <c r="I84" s="211"/>
    </row>
    <row r="85" spans="1:9" s="151" customFormat="1" x14ac:dyDescent="0.2">
      <c r="A85" s="204">
        <f>A81+1</f>
        <v>67</v>
      </c>
      <c r="B85" s="205" t="s">
        <v>267</v>
      </c>
      <c r="C85" s="221" t="s">
        <v>214</v>
      </c>
      <c r="D85" s="207" t="s">
        <v>71</v>
      </c>
      <c r="E85" s="208">
        <v>1</v>
      </c>
      <c r="F85" s="208"/>
      <c r="G85" s="209"/>
      <c r="H85" s="210"/>
      <c r="I85" s="211"/>
    </row>
    <row r="86" spans="1:9" s="151" customFormat="1" x14ac:dyDescent="0.2">
      <c r="A86" s="204">
        <f>A85+1</f>
        <v>68</v>
      </c>
      <c r="B86" s="205" t="s">
        <v>268</v>
      </c>
      <c r="C86" s="221" t="s">
        <v>135</v>
      </c>
      <c r="D86" s="207" t="s">
        <v>71</v>
      </c>
      <c r="E86" s="208">
        <v>1</v>
      </c>
      <c r="F86" s="208"/>
      <c r="G86" s="209"/>
      <c r="H86" s="210"/>
      <c r="I86" s="211"/>
    </row>
    <row r="87" spans="1:9" s="151" customFormat="1" x14ac:dyDescent="0.2">
      <c r="A87" s="204">
        <f t="shared" ref="A87:A100" si="5">A86+1</f>
        <v>69</v>
      </c>
      <c r="B87" s="205" t="s">
        <v>269</v>
      </c>
      <c r="C87" s="221" t="s">
        <v>150</v>
      </c>
      <c r="D87" s="207" t="s">
        <v>71</v>
      </c>
      <c r="E87" s="208">
        <v>2</v>
      </c>
      <c r="F87" s="208"/>
      <c r="G87" s="209"/>
      <c r="H87" s="210"/>
      <c r="I87" s="211"/>
    </row>
    <row r="88" spans="1:9" s="151" customFormat="1" x14ac:dyDescent="0.2">
      <c r="A88" s="204">
        <f t="shared" si="5"/>
        <v>70</v>
      </c>
      <c r="B88" s="205" t="s">
        <v>270</v>
      </c>
      <c r="C88" s="221" t="s">
        <v>215</v>
      </c>
      <c r="D88" s="207" t="s">
        <v>71</v>
      </c>
      <c r="E88" s="208">
        <v>4</v>
      </c>
      <c r="F88" s="208"/>
      <c r="G88" s="209"/>
      <c r="H88" s="210"/>
      <c r="I88" s="211"/>
    </row>
    <row r="89" spans="1:9" s="151" customFormat="1" x14ac:dyDescent="0.2">
      <c r="A89" s="204">
        <f t="shared" si="5"/>
        <v>71</v>
      </c>
      <c r="B89" s="205" t="s">
        <v>271</v>
      </c>
      <c r="C89" s="221" t="s">
        <v>325</v>
      </c>
      <c r="D89" s="207" t="s">
        <v>71</v>
      </c>
      <c r="E89" s="208">
        <v>2</v>
      </c>
      <c r="F89" s="208"/>
      <c r="G89" s="209"/>
      <c r="H89" s="210"/>
      <c r="I89" s="211"/>
    </row>
    <row r="90" spans="1:9" s="151" customFormat="1" x14ac:dyDescent="0.2">
      <c r="A90" s="204">
        <f t="shared" si="5"/>
        <v>72</v>
      </c>
      <c r="B90" s="205" t="s">
        <v>272</v>
      </c>
      <c r="C90" s="221" t="s">
        <v>101</v>
      </c>
      <c r="D90" s="207" t="s">
        <v>71</v>
      </c>
      <c r="E90" s="208">
        <v>2</v>
      </c>
      <c r="F90" s="208"/>
      <c r="G90" s="209"/>
      <c r="H90" s="210"/>
      <c r="I90" s="211"/>
    </row>
    <row r="91" spans="1:9" s="151" customFormat="1" x14ac:dyDescent="0.2">
      <c r="A91" s="204">
        <f t="shared" si="5"/>
        <v>73</v>
      </c>
      <c r="B91" s="205" t="s">
        <v>273</v>
      </c>
      <c r="C91" s="221" t="s">
        <v>163</v>
      </c>
      <c r="D91" s="207" t="s">
        <v>71</v>
      </c>
      <c r="E91" s="208">
        <v>2</v>
      </c>
      <c r="F91" s="208"/>
      <c r="G91" s="209"/>
      <c r="H91" s="210"/>
      <c r="I91" s="211"/>
    </row>
    <row r="92" spans="1:9" s="151" customFormat="1" x14ac:dyDescent="0.2">
      <c r="A92" s="204">
        <f t="shared" si="5"/>
        <v>74</v>
      </c>
      <c r="B92" s="205" t="s">
        <v>274</v>
      </c>
      <c r="C92" s="221" t="s">
        <v>164</v>
      </c>
      <c r="D92" s="207" t="s">
        <v>71</v>
      </c>
      <c r="E92" s="208">
        <f>E90</f>
        <v>2</v>
      </c>
      <c r="F92" s="208"/>
      <c r="G92" s="209"/>
      <c r="H92" s="210"/>
      <c r="I92" s="211"/>
    </row>
    <row r="93" spans="1:9" s="151" customFormat="1" x14ac:dyDescent="0.2">
      <c r="A93" s="204">
        <f t="shared" si="5"/>
        <v>75</v>
      </c>
      <c r="B93" s="205" t="s">
        <v>275</v>
      </c>
      <c r="C93" s="221" t="s">
        <v>102</v>
      </c>
      <c r="D93" s="207" t="s">
        <v>71</v>
      </c>
      <c r="E93" s="208">
        <f>E91</f>
        <v>2</v>
      </c>
      <c r="F93" s="208"/>
      <c r="G93" s="209"/>
      <c r="H93" s="210"/>
      <c r="I93" s="211"/>
    </row>
    <row r="94" spans="1:9" s="151" customFormat="1" x14ac:dyDescent="0.2">
      <c r="A94" s="204">
        <f t="shared" si="5"/>
        <v>76</v>
      </c>
      <c r="B94" s="205" t="s">
        <v>276</v>
      </c>
      <c r="C94" s="221" t="s">
        <v>219</v>
      </c>
      <c r="D94" s="207" t="s">
        <v>71</v>
      </c>
      <c r="E94" s="208">
        <v>2</v>
      </c>
      <c r="F94" s="208"/>
      <c r="G94" s="209"/>
      <c r="H94" s="210"/>
      <c r="I94" s="211"/>
    </row>
    <row r="95" spans="1:9" s="151" customFormat="1" x14ac:dyDescent="0.2">
      <c r="A95" s="204">
        <f t="shared" si="5"/>
        <v>77</v>
      </c>
      <c r="B95" s="205" t="s">
        <v>277</v>
      </c>
      <c r="C95" s="221" t="s">
        <v>148</v>
      </c>
      <c r="D95" s="207" t="s">
        <v>71</v>
      </c>
      <c r="E95" s="208">
        <v>2</v>
      </c>
      <c r="F95" s="208"/>
      <c r="G95" s="209"/>
      <c r="H95" s="210"/>
      <c r="I95" s="211"/>
    </row>
    <row r="96" spans="1:9" s="151" customFormat="1" x14ac:dyDescent="0.2">
      <c r="A96" s="204">
        <f t="shared" si="5"/>
        <v>78</v>
      </c>
      <c r="B96" s="205" t="s">
        <v>278</v>
      </c>
      <c r="C96" s="221" t="s">
        <v>129</v>
      </c>
      <c r="D96" s="207" t="s">
        <v>71</v>
      </c>
      <c r="E96" s="208">
        <v>2</v>
      </c>
      <c r="F96" s="208"/>
      <c r="G96" s="209"/>
      <c r="H96" s="210"/>
      <c r="I96" s="211"/>
    </row>
    <row r="97" spans="1:9" s="151" customFormat="1" x14ac:dyDescent="0.2">
      <c r="A97" s="204">
        <f t="shared" si="5"/>
        <v>79</v>
      </c>
      <c r="B97" s="205" t="s">
        <v>279</v>
      </c>
      <c r="C97" s="221" t="s">
        <v>320</v>
      </c>
      <c r="D97" s="207" t="s">
        <v>71</v>
      </c>
      <c r="E97" s="208">
        <v>10</v>
      </c>
      <c r="F97" s="208"/>
      <c r="G97" s="209"/>
      <c r="H97" s="210"/>
      <c r="I97" s="211"/>
    </row>
    <row r="98" spans="1:9" s="151" customFormat="1" x14ac:dyDescent="0.2">
      <c r="A98" s="204">
        <f t="shared" si="5"/>
        <v>80</v>
      </c>
      <c r="B98" s="205" t="s">
        <v>280</v>
      </c>
      <c r="C98" s="221" t="s">
        <v>321</v>
      </c>
      <c r="D98" s="207" t="s">
        <v>71</v>
      </c>
      <c r="E98" s="208">
        <v>1</v>
      </c>
      <c r="F98" s="208"/>
      <c r="G98" s="209"/>
      <c r="H98" s="210"/>
      <c r="I98" s="211"/>
    </row>
    <row r="99" spans="1:9" s="151" customFormat="1" x14ac:dyDescent="0.2">
      <c r="A99" s="204">
        <f t="shared" si="5"/>
        <v>81</v>
      </c>
      <c r="B99" s="205" t="s">
        <v>281</v>
      </c>
      <c r="C99" s="221" t="s">
        <v>322</v>
      </c>
      <c r="D99" s="207" t="s">
        <v>71</v>
      </c>
      <c r="E99" s="208">
        <v>2</v>
      </c>
      <c r="F99" s="208"/>
      <c r="G99" s="209"/>
      <c r="H99" s="210"/>
      <c r="I99" s="211"/>
    </row>
    <row r="100" spans="1:9" s="151" customFormat="1" x14ac:dyDescent="0.2">
      <c r="A100" s="204">
        <f t="shared" si="5"/>
        <v>82</v>
      </c>
      <c r="B100" s="205" t="s">
        <v>368</v>
      </c>
      <c r="C100" s="221" t="s">
        <v>324</v>
      </c>
      <c r="D100" s="207" t="s">
        <v>71</v>
      </c>
      <c r="E100" s="208">
        <v>1</v>
      </c>
      <c r="F100" s="208"/>
      <c r="G100" s="209"/>
      <c r="H100" s="210"/>
      <c r="I100" s="211"/>
    </row>
    <row r="101" spans="1:9" s="151" customFormat="1" x14ac:dyDescent="0.2">
      <c r="A101" s="204"/>
      <c r="B101" s="205"/>
      <c r="C101" s="235" t="s">
        <v>176</v>
      </c>
      <c r="D101" s="207"/>
      <c r="E101" s="208"/>
      <c r="F101" s="208"/>
      <c r="G101" s="209"/>
      <c r="H101" s="210"/>
      <c r="I101" s="211"/>
    </row>
    <row r="102" spans="1:9" s="151" customFormat="1" ht="45" x14ac:dyDescent="0.2">
      <c r="A102" s="204">
        <f>A100+1</f>
        <v>83</v>
      </c>
      <c r="B102" s="205" t="s">
        <v>369</v>
      </c>
      <c r="C102" s="221" t="s">
        <v>220</v>
      </c>
      <c r="D102" s="207" t="s">
        <v>71</v>
      </c>
      <c r="E102" s="208">
        <v>8</v>
      </c>
      <c r="F102" s="208"/>
      <c r="G102" s="209"/>
      <c r="H102" s="210"/>
      <c r="I102" s="211"/>
    </row>
    <row r="103" spans="1:9" s="151" customFormat="1" x14ac:dyDescent="0.2">
      <c r="A103" s="204">
        <f>A102+1</f>
        <v>84</v>
      </c>
      <c r="B103" s="205" t="s">
        <v>370</v>
      </c>
      <c r="C103" s="221" t="s">
        <v>222</v>
      </c>
      <c r="D103" s="207" t="s">
        <v>71</v>
      </c>
      <c r="E103" s="208">
        <v>2</v>
      </c>
      <c r="F103" s="208"/>
      <c r="G103" s="209"/>
      <c r="H103" s="210"/>
      <c r="I103" s="211"/>
    </row>
    <row r="104" spans="1:9" s="151" customFormat="1" x14ac:dyDescent="0.2">
      <c r="A104" s="204">
        <f t="shared" ref="A104:A107" si="6">A103+1</f>
        <v>85</v>
      </c>
      <c r="B104" s="205" t="s">
        <v>371</v>
      </c>
      <c r="C104" s="221" t="s">
        <v>319</v>
      </c>
      <c r="D104" s="207" t="s">
        <v>71</v>
      </c>
      <c r="E104" s="208">
        <v>2</v>
      </c>
      <c r="F104" s="208"/>
      <c r="G104" s="209"/>
      <c r="H104" s="210"/>
      <c r="I104" s="211"/>
    </row>
    <row r="105" spans="1:9" s="151" customFormat="1" ht="56.25" x14ac:dyDescent="0.2">
      <c r="A105" s="204">
        <f t="shared" si="6"/>
        <v>86</v>
      </c>
      <c r="B105" s="205" t="s">
        <v>372</v>
      </c>
      <c r="C105" s="221" t="s">
        <v>221</v>
      </c>
      <c r="D105" s="207" t="s">
        <v>71</v>
      </c>
      <c r="E105" s="208">
        <v>8</v>
      </c>
      <c r="F105" s="208"/>
      <c r="G105" s="209"/>
      <c r="H105" s="210"/>
      <c r="I105" s="211"/>
    </row>
    <row r="106" spans="1:9" s="151" customFormat="1" x14ac:dyDescent="0.2">
      <c r="A106" s="204">
        <f t="shared" si="6"/>
        <v>87</v>
      </c>
      <c r="B106" s="205" t="s">
        <v>373</v>
      </c>
      <c r="C106" s="221" t="s">
        <v>144</v>
      </c>
      <c r="D106" s="207" t="s">
        <v>85</v>
      </c>
      <c r="E106" s="208">
        <v>1</v>
      </c>
      <c r="F106" s="208"/>
      <c r="G106" s="209"/>
      <c r="H106" s="210"/>
      <c r="I106" s="211"/>
    </row>
    <row r="107" spans="1:9" s="151" customFormat="1" x14ac:dyDescent="0.2">
      <c r="A107" s="204">
        <f t="shared" si="6"/>
        <v>88</v>
      </c>
      <c r="B107" s="205" t="s">
        <v>103</v>
      </c>
      <c r="C107" s="221" t="s">
        <v>104</v>
      </c>
      <c r="D107" s="207" t="s">
        <v>85</v>
      </c>
      <c r="E107" s="208">
        <v>1</v>
      </c>
      <c r="F107" s="208"/>
      <c r="G107" s="209"/>
      <c r="H107" s="210"/>
      <c r="I107" s="211"/>
    </row>
    <row r="108" spans="1:9" s="151" customFormat="1" x14ac:dyDescent="0.2">
      <c r="A108" s="229"/>
      <c r="B108" s="224" t="s">
        <v>72</v>
      </c>
      <c r="C108" s="225" t="s">
        <v>105</v>
      </c>
      <c r="D108" s="229"/>
      <c r="E108" s="230"/>
      <c r="F108" s="227"/>
      <c r="G108" s="228"/>
      <c r="H108" s="210"/>
      <c r="I108" s="211"/>
    </row>
    <row r="109" spans="1:9" s="151" customFormat="1" x14ac:dyDescent="0.2">
      <c r="A109" s="213" t="s">
        <v>70</v>
      </c>
      <c r="B109" s="214" t="s">
        <v>180</v>
      </c>
      <c r="C109" s="215" t="s">
        <v>184</v>
      </c>
      <c r="D109" s="232"/>
      <c r="E109" s="239"/>
      <c r="F109" s="240"/>
      <c r="G109" s="241"/>
      <c r="H109" s="219"/>
      <c r="I109" s="220"/>
    </row>
    <row r="110" spans="1:9" s="151" customFormat="1" x14ac:dyDescent="0.2">
      <c r="A110" s="204">
        <f>A107+1</f>
        <v>89</v>
      </c>
      <c r="B110" s="205" t="s">
        <v>282</v>
      </c>
      <c r="C110" s="221" t="s">
        <v>182</v>
      </c>
      <c r="D110" s="207" t="s">
        <v>71</v>
      </c>
      <c r="E110" s="208">
        <v>1</v>
      </c>
      <c r="F110" s="208"/>
      <c r="G110" s="209"/>
      <c r="H110" s="210"/>
      <c r="I110" s="211"/>
    </row>
    <row r="111" spans="1:9" s="151" customFormat="1" x14ac:dyDescent="0.2">
      <c r="A111" s="204">
        <f>A110+1</f>
        <v>90</v>
      </c>
      <c r="B111" s="205" t="s">
        <v>283</v>
      </c>
      <c r="C111" s="221" t="s">
        <v>223</v>
      </c>
      <c r="D111" s="207" t="s">
        <v>71</v>
      </c>
      <c r="E111" s="208">
        <v>1</v>
      </c>
      <c r="F111" s="208"/>
      <c r="G111" s="209"/>
      <c r="H111" s="210"/>
      <c r="I111" s="211"/>
    </row>
    <row r="112" spans="1:9" s="151" customFormat="1" x14ac:dyDescent="0.2">
      <c r="A112" s="204">
        <f t="shared" ref="A112:A120" si="7">A111+1</f>
        <v>91</v>
      </c>
      <c r="B112" s="205" t="s">
        <v>284</v>
      </c>
      <c r="C112" s="221" t="s">
        <v>224</v>
      </c>
      <c r="D112" s="207" t="s">
        <v>80</v>
      </c>
      <c r="E112" s="208">
        <v>12</v>
      </c>
      <c r="F112" s="208"/>
      <c r="G112" s="209"/>
      <c r="H112" s="210"/>
      <c r="I112" s="211"/>
    </row>
    <row r="113" spans="1:9" s="151" customFormat="1" x14ac:dyDescent="0.2">
      <c r="A113" s="204">
        <f t="shared" si="7"/>
        <v>92</v>
      </c>
      <c r="B113" s="205" t="s">
        <v>285</v>
      </c>
      <c r="C113" s="221" t="s">
        <v>183</v>
      </c>
      <c r="D113" s="207" t="s">
        <v>71</v>
      </c>
      <c r="E113" s="208">
        <v>6</v>
      </c>
      <c r="F113" s="208"/>
      <c r="G113" s="209"/>
      <c r="H113" s="210"/>
      <c r="I113" s="211"/>
    </row>
    <row r="114" spans="1:9" s="151" customFormat="1" x14ac:dyDescent="0.2">
      <c r="A114" s="204">
        <f t="shared" si="7"/>
        <v>93</v>
      </c>
      <c r="B114" s="205" t="s">
        <v>286</v>
      </c>
      <c r="C114" s="221" t="s">
        <v>340</v>
      </c>
      <c r="D114" s="207" t="s">
        <v>71</v>
      </c>
      <c r="E114" s="208">
        <v>1</v>
      </c>
      <c r="F114" s="208"/>
      <c r="G114" s="209"/>
      <c r="H114" s="210"/>
      <c r="I114" s="211"/>
    </row>
    <row r="115" spans="1:9" s="151" customFormat="1" x14ac:dyDescent="0.2">
      <c r="A115" s="204">
        <f t="shared" si="7"/>
        <v>94</v>
      </c>
      <c r="B115" s="205" t="s">
        <v>287</v>
      </c>
      <c r="C115" s="221" t="s">
        <v>342</v>
      </c>
      <c r="D115" s="207" t="s">
        <v>91</v>
      </c>
      <c r="E115" s="208">
        <v>8</v>
      </c>
      <c r="F115" s="208"/>
      <c r="G115" s="209"/>
      <c r="H115" s="210"/>
      <c r="I115" s="211"/>
    </row>
    <row r="116" spans="1:9" s="151" customFormat="1" x14ac:dyDescent="0.2">
      <c r="A116" s="204">
        <f t="shared" si="7"/>
        <v>95</v>
      </c>
      <c r="B116" s="205" t="s">
        <v>374</v>
      </c>
      <c r="C116" s="221" t="s">
        <v>344</v>
      </c>
      <c r="D116" s="207" t="s">
        <v>91</v>
      </c>
      <c r="E116" s="208">
        <v>8</v>
      </c>
      <c r="F116" s="208"/>
      <c r="G116" s="209"/>
      <c r="H116" s="210"/>
      <c r="I116" s="211"/>
    </row>
    <row r="117" spans="1:9" s="151" customFormat="1" x14ac:dyDescent="0.2">
      <c r="A117" s="204">
        <f t="shared" si="7"/>
        <v>96</v>
      </c>
      <c r="B117" s="205" t="s">
        <v>375</v>
      </c>
      <c r="C117" s="221" t="s">
        <v>349</v>
      </c>
      <c r="D117" s="207" t="s">
        <v>91</v>
      </c>
      <c r="E117" s="208">
        <v>8</v>
      </c>
      <c r="F117" s="208"/>
      <c r="G117" s="209"/>
      <c r="H117" s="210"/>
      <c r="I117" s="211"/>
    </row>
    <row r="118" spans="1:9" s="151" customFormat="1" x14ac:dyDescent="0.2">
      <c r="A118" s="204">
        <f t="shared" si="7"/>
        <v>97</v>
      </c>
      <c r="B118" s="205" t="s">
        <v>376</v>
      </c>
      <c r="C118" s="221" t="s">
        <v>343</v>
      </c>
      <c r="D118" s="207" t="s">
        <v>71</v>
      </c>
      <c r="E118" s="208">
        <v>1</v>
      </c>
      <c r="F118" s="208"/>
      <c r="G118" s="209"/>
      <c r="H118" s="210"/>
      <c r="I118" s="211"/>
    </row>
    <row r="119" spans="1:9" s="151" customFormat="1" x14ac:dyDescent="0.2">
      <c r="A119" s="204">
        <f t="shared" si="7"/>
        <v>98</v>
      </c>
      <c r="B119" s="205" t="s">
        <v>377</v>
      </c>
      <c r="C119" s="221" t="s">
        <v>350</v>
      </c>
      <c r="D119" s="207" t="s">
        <v>71</v>
      </c>
      <c r="E119" s="208">
        <v>1</v>
      </c>
      <c r="F119" s="208"/>
      <c r="G119" s="209"/>
      <c r="H119" s="210"/>
      <c r="I119" s="211"/>
    </row>
    <row r="120" spans="1:9" s="151" customFormat="1" x14ac:dyDescent="0.2">
      <c r="A120" s="204">
        <f t="shared" si="7"/>
        <v>99</v>
      </c>
      <c r="B120" s="205" t="s">
        <v>378</v>
      </c>
      <c r="C120" s="221" t="s">
        <v>181</v>
      </c>
      <c r="D120" s="207" t="s">
        <v>85</v>
      </c>
      <c r="E120" s="208">
        <v>1</v>
      </c>
      <c r="F120" s="208"/>
      <c r="G120" s="209"/>
      <c r="H120" s="210"/>
      <c r="I120" s="211"/>
    </row>
    <row r="121" spans="1:9" s="151" customFormat="1" x14ac:dyDescent="0.2">
      <c r="A121" s="229"/>
      <c r="B121" s="224" t="s">
        <v>72</v>
      </c>
      <c r="C121" s="225" t="s">
        <v>185</v>
      </c>
      <c r="D121" s="229"/>
      <c r="E121" s="230"/>
      <c r="F121" s="227"/>
      <c r="G121" s="228"/>
      <c r="H121" s="210"/>
      <c r="I121" s="211"/>
    </row>
    <row r="122" spans="1:9" s="151" customFormat="1" x14ac:dyDescent="0.2">
      <c r="A122" s="213" t="s">
        <v>70</v>
      </c>
      <c r="B122" s="214" t="s">
        <v>81</v>
      </c>
      <c r="C122" s="215" t="s">
        <v>82</v>
      </c>
      <c r="D122" s="216"/>
      <c r="E122" s="217"/>
      <c r="F122" s="217"/>
      <c r="G122" s="218"/>
      <c r="H122" s="219"/>
      <c r="I122" s="220"/>
    </row>
    <row r="123" spans="1:9" s="151" customFormat="1" ht="22.5" x14ac:dyDescent="0.2">
      <c r="A123" s="204">
        <f>A120+1</f>
        <v>100</v>
      </c>
      <c r="B123" s="205" t="s">
        <v>288</v>
      </c>
      <c r="C123" s="221" t="s">
        <v>326</v>
      </c>
      <c r="D123" s="207" t="s">
        <v>71</v>
      </c>
      <c r="E123" s="208">
        <v>2</v>
      </c>
      <c r="F123" s="208"/>
      <c r="G123" s="209"/>
      <c r="H123" s="210"/>
      <c r="I123" s="211"/>
    </row>
    <row r="124" spans="1:9" s="151" customFormat="1" x14ac:dyDescent="0.2">
      <c r="A124" s="204">
        <f>A123+1</f>
        <v>101</v>
      </c>
      <c r="B124" s="205" t="s">
        <v>289</v>
      </c>
      <c r="C124" s="221" t="s">
        <v>188</v>
      </c>
      <c r="D124" s="207" t="s">
        <v>71</v>
      </c>
      <c r="E124" s="208">
        <v>4</v>
      </c>
      <c r="F124" s="208"/>
      <c r="G124" s="209"/>
      <c r="H124" s="210"/>
      <c r="I124" s="211"/>
    </row>
    <row r="125" spans="1:9" s="151" customFormat="1" x14ac:dyDescent="0.2">
      <c r="A125" s="204">
        <f t="shared" ref="A125:A129" si="8">A124+1</f>
        <v>102</v>
      </c>
      <c r="B125" s="205" t="s">
        <v>290</v>
      </c>
      <c r="C125" s="221" t="s">
        <v>341</v>
      </c>
      <c r="D125" s="207" t="s">
        <v>76</v>
      </c>
      <c r="E125" s="208">
        <v>15</v>
      </c>
      <c r="F125" s="208"/>
      <c r="G125" s="209"/>
      <c r="H125" s="210"/>
      <c r="I125" s="211"/>
    </row>
    <row r="126" spans="1:9" s="151" customFormat="1" ht="25.5" customHeight="1" x14ac:dyDescent="0.2">
      <c r="A126" s="204">
        <f t="shared" si="8"/>
        <v>103</v>
      </c>
      <c r="B126" s="205" t="s">
        <v>291</v>
      </c>
      <c r="C126" s="221" t="s">
        <v>106</v>
      </c>
      <c r="D126" s="207" t="s">
        <v>76</v>
      </c>
      <c r="E126" s="208">
        <v>350</v>
      </c>
      <c r="F126" s="208"/>
      <c r="G126" s="209"/>
      <c r="H126" s="210"/>
      <c r="I126" s="211"/>
    </row>
    <row r="127" spans="1:9" s="151" customFormat="1" x14ac:dyDescent="0.2">
      <c r="A127" s="204">
        <f t="shared" si="8"/>
        <v>104</v>
      </c>
      <c r="B127" s="205" t="s">
        <v>292</v>
      </c>
      <c r="C127" s="221" t="s">
        <v>107</v>
      </c>
      <c r="D127" s="207" t="s">
        <v>76</v>
      </c>
      <c r="E127" s="208">
        <v>1500</v>
      </c>
      <c r="F127" s="208"/>
      <c r="G127" s="209"/>
      <c r="H127" s="210"/>
      <c r="I127" s="211"/>
    </row>
    <row r="128" spans="1:9" s="151" customFormat="1" x14ac:dyDescent="0.2">
      <c r="A128" s="204">
        <f t="shared" si="8"/>
        <v>105</v>
      </c>
      <c r="B128" s="205" t="s">
        <v>379</v>
      </c>
      <c r="C128" s="221" t="s">
        <v>323</v>
      </c>
      <c r="D128" s="207" t="s">
        <v>71</v>
      </c>
      <c r="E128" s="208">
        <v>1</v>
      </c>
      <c r="F128" s="208"/>
      <c r="G128" s="209"/>
      <c r="H128" s="210"/>
      <c r="I128" s="211"/>
    </row>
    <row r="129" spans="1:9" s="151" customFormat="1" x14ac:dyDescent="0.2">
      <c r="A129" s="204">
        <f t="shared" si="8"/>
        <v>106</v>
      </c>
      <c r="B129" s="205" t="s">
        <v>108</v>
      </c>
      <c r="C129" s="221" t="s">
        <v>84</v>
      </c>
      <c r="D129" s="207" t="s">
        <v>85</v>
      </c>
      <c r="E129" s="208">
        <v>1</v>
      </c>
      <c r="F129" s="208"/>
      <c r="G129" s="209"/>
      <c r="H129" s="210"/>
      <c r="I129" s="211"/>
    </row>
    <row r="130" spans="1:9" s="151" customFormat="1" x14ac:dyDescent="0.2">
      <c r="A130" s="229"/>
      <c r="B130" s="224" t="s">
        <v>72</v>
      </c>
      <c r="C130" s="225" t="s">
        <v>83</v>
      </c>
      <c r="D130" s="229"/>
      <c r="E130" s="230"/>
      <c r="F130" s="227"/>
      <c r="G130" s="228"/>
      <c r="H130" s="210"/>
      <c r="I130" s="211"/>
    </row>
    <row r="131" spans="1:9" s="151" customFormat="1" x14ac:dyDescent="0.2">
      <c r="A131" s="213" t="s">
        <v>70</v>
      </c>
      <c r="B131" s="214" t="s">
        <v>109</v>
      </c>
      <c r="C131" s="215" t="s">
        <v>110</v>
      </c>
      <c r="D131" s="242"/>
      <c r="E131" s="242"/>
      <c r="F131" s="217"/>
      <c r="G131" s="218"/>
      <c r="H131" s="219"/>
      <c r="I131" s="220"/>
    </row>
    <row r="132" spans="1:9" s="151" customFormat="1" x14ac:dyDescent="0.2">
      <c r="A132" s="204">
        <f>A129+1</f>
        <v>107</v>
      </c>
      <c r="B132" s="205" t="s">
        <v>293</v>
      </c>
      <c r="C132" s="221" t="s">
        <v>111</v>
      </c>
      <c r="D132" s="208" t="s">
        <v>75</v>
      </c>
      <c r="E132" s="208">
        <v>10</v>
      </c>
      <c r="F132" s="208"/>
      <c r="G132" s="209"/>
      <c r="H132" s="210"/>
      <c r="I132" s="211"/>
    </row>
    <row r="133" spans="1:9" s="151" customFormat="1" x14ac:dyDescent="0.2">
      <c r="A133" s="204">
        <f>A132+1</f>
        <v>108</v>
      </c>
      <c r="B133" s="205" t="s">
        <v>294</v>
      </c>
      <c r="C133" s="221" t="s">
        <v>112</v>
      </c>
      <c r="D133" s="208" t="s">
        <v>80</v>
      </c>
      <c r="E133" s="208">
        <f>SUM(E67)</f>
        <v>12</v>
      </c>
      <c r="F133" s="208"/>
      <c r="G133" s="209"/>
      <c r="H133" s="210"/>
      <c r="I133" s="211"/>
    </row>
    <row r="134" spans="1:9" s="151" customFormat="1" x14ac:dyDescent="0.2">
      <c r="A134" s="204"/>
      <c r="B134" s="224" t="s">
        <v>72</v>
      </c>
      <c r="C134" s="225" t="s">
        <v>113</v>
      </c>
      <c r="D134" s="229"/>
      <c r="E134" s="230"/>
      <c r="F134" s="227"/>
      <c r="G134" s="228"/>
      <c r="H134" s="210"/>
      <c r="I134" s="211"/>
    </row>
    <row r="135" spans="1:9" s="151" customFormat="1" x14ac:dyDescent="0.2">
      <c r="A135" s="243"/>
      <c r="B135" s="214" t="s">
        <v>86</v>
      </c>
      <c r="C135" s="215" t="s">
        <v>128</v>
      </c>
      <c r="D135" s="232"/>
      <c r="E135" s="233"/>
      <c r="F135" s="233"/>
      <c r="G135" s="234"/>
      <c r="H135" s="219"/>
      <c r="I135" s="220"/>
    </row>
    <row r="136" spans="1:9" s="151" customFormat="1" ht="22.5" x14ac:dyDescent="0.2">
      <c r="A136" s="204">
        <f>A133+1</f>
        <v>109</v>
      </c>
      <c r="B136" s="205" t="s">
        <v>295</v>
      </c>
      <c r="C136" s="221" t="s">
        <v>225</v>
      </c>
      <c r="D136" s="207" t="s">
        <v>85</v>
      </c>
      <c r="E136" s="208">
        <v>1</v>
      </c>
      <c r="F136" s="208"/>
      <c r="G136" s="209"/>
      <c r="H136" s="210"/>
      <c r="I136" s="211"/>
    </row>
    <row r="137" spans="1:9" s="151" customFormat="1" ht="22.5" x14ac:dyDescent="0.2">
      <c r="A137" s="204">
        <f>A136+1</f>
        <v>110</v>
      </c>
      <c r="B137" s="205" t="s">
        <v>296</v>
      </c>
      <c r="C137" s="221" t="s">
        <v>177</v>
      </c>
      <c r="D137" s="207" t="s">
        <v>85</v>
      </c>
      <c r="E137" s="208">
        <v>1</v>
      </c>
      <c r="F137" s="208"/>
      <c r="G137" s="209"/>
      <c r="H137" s="210"/>
      <c r="I137" s="211"/>
    </row>
    <row r="138" spans="1:9" s="151" customFormat="1" x14ac:dyDescent="0.2">
      <c r="A138" s="204">
        <f t="shared" ref="A138:A155" si="9">A137+1</f>
        <v>111</v>
      </c>
      <c r="B138" s="205" t="s">
        <v>297</v>
      </c>
      <c r="C138" s="221" t="s">
        <v>178</v>
      </c>
      <c r="D138" s="207" t="s">
        <v>85</v>
      </c>
      <c r="E138" s="208">
        <v>1</v>
      </c>
      <c r="F138" s="208"/>
      <c r="G138" s="209"/>
      <c r="H138" s="210"/>
      <c r="I138" s="211"/>
    </row>
    <row r="139" spans="1:9" s="151" customFormat="1" x14ac:dyDescent="0.2">
      <c r="A139" s="204">
        <f t="shared" si="9"/>
        <v>112</v>
      </c>
      <c r="B139" s="205" t="s">
        <v>298</v>
      </c>
      <c r="C139" s="221" t="s">
        <v>354</v>
      </c>
      <c r="D139" s="207" t="s">
        <v>85</v>
      </c>
      <c r="E139" s="208">
        <v>1</v>
      </c>
      <c r="F139" s="208"/>
      <c r="G139" s="209"/>
      <c r="H139" s="210"/>
      <c r="I139" s="211"/>
    </row>
    <row r="140" spans="1:9" s="151" customFormat="1" x14ac:dyDescent="0.2">
      <c r="A140" s="204">
        <f t="shared" si="9"/>
        <v>113</v>
      </c>
      <c r="B140" s="205" t="s">
        <v>299</v>
      </c>
      <c r="C140" s="221" t="s">
        <v>187</v>
      </c>
      <c r="D140" s="207" t="s">
        <v>85</v>
      </c>
      <c r="E140" s="208">
        <v>1</v>
      </c>
      <c r="F140" s="208"/>
      <c r="G140" s="209"/>
      <c r="H140" s="210"/>
      <c r="I140" s="211"/>
    </row>
    <row r="141" spans="1:9" s="151" customFormat="1" x14ac:dyDescent="0.2">
      <c r="A141" s="204">
        <f t="shared" si="9"/>
        <v>114</v>
      </c>
      <c r="B141" s="205" t="s">
        <v>300</v>
      </c>
      <c r="C141" s="221" t="s">
        <v>179</v>
      </c>
      <c r="D141" s="207" t="s">
        <v>71</v>
      </c>
      <c r="E141" s="208">
        <v>1</v>
      </c>
      <c r="F141" s="208"/>
      <c r="G141" s="209"/>
      <c r="H141" s="210"/>
      <c r="I141" s="211"/>
    </row>
    <row r="142" spans="1:9" s="151" customFormat="1" x14ac:dyDescent="0.2">
      <c r="A142" s="204">
        <f t="shared" si="9"/>
        <v>115</v>
      </c>
      <c r="B142" s="205" t="s">
        <v>301</v>
      </c>
      <c r="C142" s="221" t="s">
        <v>186</v>
      </c>
      <c r="D142" s="207" t="s">
        <v>71</v>
      </c>
      <c r="E142" s="208">
        <v>1</v>
      </c>
      <c r="F142" s="208"/>
      <c r="G142" s="209"/>
      <c r="H142" s="210"/>
      <c r="I142" s="211"/>
    </row>
    <row r="143" spans="1:9" s="151" customFormat="1" x14ac:dyDescent="0.2">
      <c r="A143" s="204">
        <f t="shared" si="9"/>
        <v>116</v>
      </c>
      <c r="B143" s="205" t="s">
        <v>302</v>
      </c>
      <c r="C143" s="221" t="s">
        <v>317</v>
      </c>
      <c r="D143" s="207" t="s">
        <v>71</v>
      </c>
      <c r="E143" s="208">
        <v>3</v>
      </c>
      <c r="F143" s="208"/>
      <c r="G143" s="209"/>
      <c r="H143" s="210"/>
      <c r="I143" s="211"/>
    </row>
    <row r="144" spans="1:9" s="151" customFormat="1" x14ac:dyDescent="0.2">
      <c r="A144" s="204">
        <f t="shared" si="9"/>
        <v>117</v>
      </c>
      <c r="B144" s="205" t="s">
        <v>303</v>
      </c>
      <c r="C144" s="221" t="s">
        <v>318</v>
      </c>
      <c r="D144" s="207" t="s">
        <v>71</v>
      </c>
      <c r="E144" s="208">
        <v>1</v>
      </c>
      <c r="F144" s="208"/>
      <c r="G144" s="209"/>
      <c r="H144" s="210"/>
      <c r="I144" s="211"/>
    </row>
    <row r="145" spans="1:9" s="151" customFormat="1" x14ac:dyDescent="0.2">
      <c r="A145" s="204">
        <f t="shared" si="9"/>
        <v>118</v>
      </c>
      <c r="B145" s="205" t="s">
        <v>304</v>
      </c>
      <c r="C145" s="221" t="s">
        <v>339</v>
      </c>
      <c r="D145" s="207" t="s">
        <v>85</v>
      </c>
      <c r="E145" s="208">
        <v>1</v>
      </c>
      <c r="F145" s="208"/>
      <c r="G145" s="209"/>
      <c r="H145" s="210"/>
      <c r="I145" s="211"/>
    </row>
    <row r="146" spans="1:9" s="151" customFormat="1" x14ac:dyDescent="0.2">
      <c r="A146" s="204">
        <f t="shared" si="9"/>
        <v>119</v>
      </c>
      <c r="B146" s="205" t="s">
        <v>305</v>
      </c>
      <c r="C146" s="221" t="s">
        <v>114</v>
      </c>
      <c r="D146" s="207" t="s">
        <v>85</v>
      </c>
      <c r="E146" s="208">
        <v>1</v>
      </c>
      <c r="F146" s="208"/>
      <c r="G146" s="209"/>
      <c r="H146" s="210"/>
      <c r="I146" s="211"/>
    </row>
    <row r="147" spans="1:9" s="151" customFormat="1" x14ac:dyDescent="0.2">
      <c r="A147" s="204">
        <f t="shared" si="9"/>
        <v>120</v>
      </c>
      <c r="B147" s="205" t="s">
        <v>306</v>
      </c>
      <c r="C147" s="221" t="s">
        <v>115</v>
      </c>
      <c r="D147" s="207" t="s">
        <v>91</v>
      </c>
      <c r="E147" s="208">
        <v>12</v>
      </c>
      <c r="F147" s="208"/>
      <c r="G147" s="209"/>
      <c r="H147" s="210"/>
      <c r="I147" s="211"/>
    </row>
    <row r="148" spans="1:9" s="151" customFormat="1" x14ac:dyDescent="0.2">
      <c r="A148" s="204">
        <f t="shared" si="9"/>
        <v>121</v>
      </c>
      <c r="B148" s="205" t="s">
        <v>307</v>
      </c>
      <c r="C148" s="221" t="s">
        <v>139</v>
      </c>
      <c r="D148" s="207" t="s">
        <v>91</v>
      </c>
      <c r="E148" s="208">
        <v>12</v>
      </c>
      <c r="F148" s="208"/>
      <c r="G148" s="209"/>
      <c r="H148" s="210"/>
      <c r="I148" s="211"/>
    </row>
    <row r="149" spans="1:9" s="151" customFormat="1" x14ac:dyDescent="0.2">
      <c r="A149" s="204">
        <f t="shared" si="9"/>
        <v>122</v>
      </c>
      <c r="B149" s="205" t="s">
        <v>308</v>
      </c>
      <c r="C149" s="221" t="s">
        <v>130</v>
      </c>
      <c r="D149" s="207" t="s">
        <v>91</v>
      </c>
      <c r="E149" s="208">
        <v>24</v>
      </c>
      <c r="F149" s="208"/>
      <c r="G149" s="209"/>
      <c r="H149" s="210"/>
      <c r="I149" s="211"/>
    </row>
    <row r="150" spans="1:9" s="151" customFormat="1" x14ac:dyDescent="0.2">
      <c r="A150" s="204">
        <f t="shared" si="9"/>
        <v>123</v>
      </c>
      <c r="B150" s="205" t="s">
        <v>309</v>
      </c>
      <c r="C150" s="221" t="s">
        <v>355</v>
      </c>
      <c r="D150" s="207" t="s">
        <v>71</v>
      </c>
      <c r="E150" s="208">
        <v>1</v>
      </c>
      <c r="F150" s="208"/>
      <c r="G150" s="209"/>
      <c r="H150" s="210"/>
      <c r="I150" s="211"/>
    </row>
    <row r="151" spans="1:9" s="151" customFormat="1" x14ac:dyDescent="0.2">
      <c r="A151" s="204">
        <f t="shared" si="9"/>
        <v>124</v>
      </c>
      <c r="B151" s="205" t="s">
        <v>310</v>
      </c>
      <c r="C151" s="221" t="s">
        <v>356</v>
      </c>
      <c r="D151" s="207" t="s">
        <v>71</v>
      </c>
      <c r="E151" s="208">
        <v>1</v>
      </c>
      <c r="F151" s="208"/>
      <c r="G151" s="209"/>
      <c r="H151" s="210"/>
      <c r="I151" s="211"/>
    </row>
    <row r="152" spans="1:9" s="151" customFormat="1" x14ac:dyDescent="0.2">
      <c r="A152" s="204">
        <f t="shared" si="9"/>
        <v>125</v>
      </c>
      <c r="B152" s="205" t="s">
        <v>311</v>
      </c>
      <c r="C152" s="221" t="s">
        <v>160</v>
      </c>
      <c r="D152" s="207" t="s">
        <v>91</v>
      </c>
      <c r="E152" s="208">
        <v>12</v>
      </c>
      <c r="F152" s="208"/>
      <c r="G152" s="209"/>
      <c r="H152" s="210"/>
      <c r="I152" s="211"/>
    </row>
    <row r="153" spans="1:9" s="151" customFormat="1" ht="90" x14ac:dyDescent="0.2">
      <c r="A153" s="204">
        <f t="shared" si="9"/>
        <v>126</v>
      </c>
      <c r="B153" s="205" t="s">
        <v>380</v>
      </c>
      <c r="C153" s="221" t="s">
        <v>189</v>
      </c>
      <c r="D153" s="207" t="s">
        <v>3</v>
      </c>
      <c r="E153" s="208">
        <v>1.5</v>
      </c>
      <c r="F153" s="208"/>
      <c r="G153" s="209"/>
      <c r="H153" s="210"/>
      <c r="I153" s="211"/>
    </row>
    <row r="154" spans="1:9" s="151" customFormat="1" ht="22.5" x14ac:dyDescent="0.2">
      <c r="A154" s="204">
        <f t="shared" si="9"/>
        <v>127</v>
      </c>
      <c r="B154" s="205" t="s">
        <v>381</v>
      </c>
      <c r="C154" s="221" t="s">
        <v>116</v>
      </c>
      <c r="D154" s="207" t="s">
        <v>91</v>
      </c>
      <c r="E154" s="208">
        <v>24</v>
      </c>
      <c r="F154" s="208"/>
      <c r="G154" s="209"/>
      <c r="H154" s="210"/>
      <c r="I154" s="211"/>
    </row>
    <row r="155" spans="1:9" s="151" customFormat="1" x14ac:dyDescent="0.2">
      <c r="A155" s="204">
        <f t="shared" si="9"/>
        <v>128</v>
      </c>
      <c r="B155" s="205" t="s">
        <v>382</v>
      </c>
      <c r="C155" s="221" t="s">
        <v>121</v>
      </c>
      <c r="D155" s="207" t="s">
        <v>91</v>
      </c>
      <c r="E155" s="208">
        <v>72</v>
      </c>
      <c r="F155" s="208"/>
      <c r="G155" s="209"/>
      <c r="H155" s="210"/>
      <c r="I155" s="211"/>
    </row>
    <row r="156" spans="1:9" s="151" customFormat="1" x14ac:dyDescent="0.2">
      <c r="A156" s="229"/>
      <c r="B156" s="224" t="s">
        <v>72</v>
      </c>
      <c r="C156" s="225" t="s">
        <v>117</v>
      </c>
      <c r="D156" s="229"/>
      <c r="E156" s="230"/>
      <c r="F156" s="227"/>
      <c r="G156" s="228"/>
      <c r="H156" s="210"/>
      <c r="I156" s="211"/>
    </row>
    <row r="157" spans="1:9" s="151" customFormat="1" x14ac:dyDescent="0.2">
      <c r="A157" s="196"/>
      <c r="B157" s="197"/>
      <c r="C157" s="198"/>
      <c r="D157" s="196"/>
      <c r="E157" s="199"/>
      <c r="F157" s="199"/>
      <c r="G157" s="200"/>
      <c r="H157" s="201"/>
      <c r="I157" s="202"/>
    </row>
    <row r="158" spans="1:9" s="151" customFormat="1" ht="45" x14ac:dyDescent="0.2">
      <c r="A158" s="156"/>
      <c r="B158" s="156"/>
      <c r="C158" s="147" t="s">
        <v>138</v>
      </c>
      <c r="D158" s="156"/>
      <c r="E158" s="156"/>
      <c r="F158" s="156"/>
      <c r="G158" s="156"/>
      <c r="H158" s="184"/>
      <c r="I158" s="181"/>
    </row>
    <row r="159" spans="1:9" s="151" customFormat="1" ht="22.5" x14ac:dyDescent="0.2">
      <c r="A159" s="156"/>
      <c r="B159" s="156"/>
      <c r="C159" s="147" t="s">
        <v>205</v>
      </c>
      <c r="D159" s="156"/>
      <c r="E159" s="156"/>
      <c r="F159" s="156"/>
      <c r="G159" s="156"/>
      <c r="H159" s="184"/>
      <c r="I159" s="181"/>
    </row>
    <row r="160" spans="1:9" s="151" customFormat="1" ht="101.25" x14ac:dyDescent="0.2">
      <c r="A160" s="156"/>
      <c r="B160" s="156"/>
      <c r="C160" s="147" t="s">
        <v>208</v>
      </c>
      <c r="D160" s="156"/>
      <c r="E160" s="156"/>
      <c r="F160" s="156"/>
      <c r="G160" s="156"/>
      <c r="H160" s="184"/>
      <c r="I160" s="181"/>
    </row>
    <row r="161" spans="1:9" s="151" customFormat="1" ht="22.5" x14ac:dyDescent="0.2">
      <c r="A161" s="156"/>
      <c r="B161" s="156"/>
      <c r="C161" s="161" t="s">
        <v>133</v>
      </c>
      <c r="D161" s="156"/>
      <c r="E161" s="156"/>
      <c r="F161" s="156"/>
      <c r="G161" s="156"/>
      <c r="H161" s="184"/>
      <c r="I161" s="181"/>
    </row>
    <row r="162" spans="1:9" x14ac:dyDescent="0.2">
      <c r="G162" s="157">
        <f>SUM(G7:G156)/2</f>
        <v>0</v>
      </c>
      <c r="I162" s="187">
        <f>SUM(G8:G156)/2</f>
        <v>0</v>
      </c>
    </row>
  </sheetData>
  <mergeCells count="5">
    <mergeCell ref="A1:G1"/>
    <mergeCell ref="A3:B3"/>
    <mergeCell ref="A4:B4"/>
    <mergeCell ref="E4:G4"/>
    <mergeCell ref="H3:I4"/>
  </mergeCells>
  <printOptions horizontalCentered="1" gridLinesSet="0"/>
  <pageMargins left="0.39370078740157483" right="0.39370078740157483" top="0.39370078740157483" bottom="0.39370078740157483" header="0.11811023622047245" footer="0.11811023622047245"/>
  <pageSetup paperSize="9" scale="61" fitToHeight="0" orientation="portrait" r:id="rId1"/>
  <headerFooter alignWithMargins="0">
    <oddFooter>&amp;R&amp;"Arial,Obyčejné"Strana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vt:i4>
      </vt:variant>
    </vt:vector>
  </HeadingPairs>
  <TitlesOfParts>
    <vt:vector size="14" baseType="lpstr">
      <vt:lpstr>KL</vt:lpstr>
      <vt:lpstr> Rek</vt:lpstr>
      <vt:lpstr>CHL</vt:lpstr>
      <vt:lpstr>MONT.713</vt:lpstr>
      <vt:lpstr>MONT.731</vt:lpstr>
      <vt:lpstr>mont.732</vt:lpstr>
      <vt:lpstr>mont.733</vt:lpstr>
      <vt:lpstr>mont.734</vt:lpstr>
      <vt:lpstr>mont.767</vt:lpstr>
      <vt:lpstr>' Rek'!Názvy_tisku</vt:lpstr>
      <vt:lpstr>CHL!Názvy_tisku</vt:lpstr>
      <vt:lpstr>' Rek'!Oblast_tisku</vt:lpstr>
      <vt:lpstr>CHL!Oblast_tisku</vt:lpstr>
      <vt:lpstr>KL!Oblast_tisku</vt:lpstr>
    </vt:vector>
  </TitlesOfParts>
  <Company>Ferebauer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Ferebauer</dc:creator>
  <cp:lastModifiedBy>Koškovský Milan</cp:lastModifiedBy>
  <cp:lastPrinted>2018-08-17T11:19:22Z</cp:lastPrinted>
  <dcterms:created xsi:type="dcterms:W3CDTF">2014-01-27T07:40:27Z</dcterms:created>
  <dcterms:modified xsi:type="dcterms:W3CDTF">2018-10-18T13:38:57Z</dcterms:modified>
</cp:coreProperties>
</file>