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2"/>
  <workbookPr defaultThemeVersion="124226"/>
  <bookViews>
    <workbookView xWindow="0" yWindow="0" windowWidth="28800" windowHeight="13020" tabRatio="933" activeTab="0"/>
  </bookViews>
  <sheets>
    <sheet name="KL" sheetId="29" r:id="rId1"/>
    <sheet name=" Rek" sheetId="30" r:id="rId2"/>
    <sheet name="CHL" sheetId="32" r:id="rId3"/>
  </sheets>
  <definedNames>
    <definedName name="Dodavka">#REF!</definedName>
    <definedName name="HSV">#REF!</definedName>
    <definedName name="Mont">#REF!</definedName>
    <definedName name="MONT.713">' Rek'!$H$8</definedName>
    <definedName name="MONT.731">' Rek'!$H$9</definedName>
    <definedName name="mont.732">' Rek'!$H$10</definedName>
    <definedName name="mont.733">' Rek'!$H$12</definedName>
    <definedName name="mont.734">' Rek'!$H$13</definedName>
    <definedName name="mont.767">' Rek'!$H$15</definedName>
    <definedName name="_xlnm.Print_Area" localSheetId="1">' Rek'!$A$1:$I$25</definedName>
    <definedName name="_xlnm.Print_Area" localSheetId="2">'CHL'!$A$1:$I$161</definedName>
    <definedName name="_xlnm.Print_Area" localSheetId="0">'KL'!$A$1:$G$45</definedName>
    <definedName name="PSV">#REF!</definedName>
    <definedName name="solver_lin" localSheetId="2" hidden="1">0</definedName>
    <definedName name="solver_num" localSheetId="2" hidden="1">0</definedName>
    <definedName name="solver_opt" localSheetId="2" hidden="1">'CHL'!#REF!</definedName>
    <definedName name="solver_typ" localSheetId="2" hidden="1">1</definedName>
    <definedName name="solver_val" localSheetId="2" hidden="1">0</definedName>
    <definedName name="_xlnm.Print_Titles" localSheetId="1">' Rek'!$1:$4</definedName>
    <definedName name="_xlnm.Print_Titles" localSheetId="2">'CHL'!$1:$6</definedName>
  </definedNames>
  <calcPr calcId="145621"/>
</workbook>
</file>

<file path=xl/sharedStrings.xml><?xml version="1.0" encoding="utf-8"?>
<sst xmlns="http://schemas.openxmlformats.org/spreadsheetml/2006/main" count="561" uniqueCount="394">
  <si>
    <t xml:space="preserve"> </t>
  </si>
  <si>
    <t>Stavba :</t>
  </si>
  <si>
    <t>Základ pro DPH</t>
  </si>
  <si>
    <t>%</t>
  </si>
  <si>
    <t>HSV</t>
  </si>
  <si>
    <t>PSV</t>
  </si>
  <si>
    <t>Dodávka</t>
  </si>
  <si>
    <t>Montáž</t>
  </si>
  <si>
    <t>HZS</t>
  </si>
  <si>
    <t>POLOŽKOVÝ ROZPOČET</t>
  </si>
  <si>
    <t>Rozpočet</t>
  </si>
  <si>
    <t xml:space="preserve">JKSO </t>
  </si>
  <si>
    <t>Objekt</t>
  </si>
  <si>
    <t xml:space="preserve">SKP </t>
  </si>
  <si>
    <t>Měrná jednotka</t>
  </si>
  <si>
    <t>Počet jednotek</t>
  </si>
  <si>
    <t>Náklady na m.j.</t>
  </si>
  <si>
    <t>Projektant</t>
  </si>
  <si>
    <t>Typ rozpočtu</t>
  </si>
  <si>
    <t>Zpracovatel projektu</t>
  </si>
  <si>
    <t>Objednatel</t>
  </si>
  <si>
    <t>Dodavatel</t>
  </si>
  <si>
    <t xml:space="preserve">Zakázkové číslo </t>
  </si>
  <si>
    <t>Rozpočtoval</t>
  </si>
  <si>
    <t>Počet listů</t>
  </si>
  <si>
    <t>ROZPOČTOVÉ NÁKLADY</t>
  </si>
  <si>
    <t>Základní rozpočtové náklady</t>
  </si>
  <si>
    <t>Ostatní rozpočtové náklady</t>
  </si>
  <si>
    <t>HSV celkem</t>
  </si>
  <si>
    <t>Z</t>
  </si>
  <si>
    <t>PSV celkem</t>
  </si>
  <si>
    <t>R</t>
  </si>
  <si>
    <t>M práce celkem</t>
  </si>
  <si>
    <t>N</t>
  </si>
  <si>
    <t>M dodávky celkem</t>
  </si>
  <si>
    <t>ZRN celkem</t>
  </si>
  <si>
    <t>ZRN+HZS</t>
  </si>
  <si>
    <t>Ostatní náklady neuvedené</t>
  </si>
  <si>
    <t>ZRN+ost.náklady+HZS</t>
  </si>
  <si>
    <t>Ostatní náklady celkem</t>
  </si>
  <si>
    <t>Vypracoval</t>
  </si>
  <si>
    <t>Za zhotovitele</t>
  </si>
  <si>
    <t>Za objednatele</t>
  </si>
  <si>
    <t>Jméno :</t>
  </si>
  <si>
    <t>Datum :</t>
  </si>
  <si>
    <t>Podpis :</t>
  </si>
  <si>
    <t>Podpis:</t>
  </si>
  <si>
    <t xml:space="preserve">%  </t>
  </si>
  <si>
    <t>DPH</t>
  </si>
  <si>
    <t xml:space="preserve">% </t>
  </si>
  <si>
    <t>CENA ZA OBJEKT CELKEM</t>
  </si>
  <si>
    <t>Poznámka :</t>
  </si>
  <si>
    <t>Rozpočet :</t>
  </si>
  <si>
    <t>Objekt :</t>
  </si>
  <si>
    <t>REKAPITULACE  STAVEBNÍCH  DÍLŮ</t>
  </si>
  <si>
    <t>Stavební díl</t>
  </si>
  <si>
    <t>CELKEM  OBJEKT</t>
  </si>
  <si>
    <t>VEDLEJŠÍ ROZPOČTOVÉ  NÁKLADY</t>
  </si>
  <si>
    <t>Název VRN</t>
  </si>
  <si>
    <t>Kč</t>
  </si>
  <si>
    <t>Základna</t>
  </si>
  <si>
    <t>CELKEM VRN</t>
  </si>
  <si>
    <t xml:space="preserve">Položkový rozpočet </t>
  </si>
  <si>
    <t>P.č.</t>
  </si>
  <si>
    <t>Číslo položky</t>
  </si>
  <si>
    <t>Název položky</t>
  </si>
  <si>
    <t>MJ</t>
  </si>
  <si>
    <t>množství</t>
  </si>
  <si>
    <t>cena / MJ</t>
  </si>
  <si>
    <t>celkem (Kč)</t>
  </si>
  <si>
    <t>Díl:</t>
  </si>
  <si>
    <t>ks</t>
  </si>
  <si>
    <t>Celkem za</t>
  </si>
  <si>
    <t>Mimostaveništní doprava</t>
  </si>
  <si>
    <t>Zařízení staveniště</t>
  </si>
  <si>
    <t>m2</t>
  </si>
  <si>
    <t>kg</t>
  </si>
  <si>
    <t>713</t>
  </si>
  <si>
    <t>Izolace tepelné</t>
  </si>
  <si>
    <t>713 Izolace tepelné</t>
  </si>
  <si>
    <t>m</t>
  </si>
  <si>
    <t>767</t>
  </si>
  <si>
    <t>Konstrukce zámečnické</t>
  </si>
  <si>
    <t>767 Konstrukce zámečnické</t>
  </si>
  <si>
    <t xml:space="preserve">Přesun hmot pro zámečnické konstr., výšky do 12 m </t>
  </si>
  <si>
    <t>soubor</t>
  </si>
  <si>
    <t>900</t>
  </si>
  <si>
    <t>Ostatní položky</t>
  </si>
  <si>
    <t>bm</t>
  </si>
  <si>
    <t>998713201</t>
  </si>
  <si>
    <t xml:space="preserve">Přesun hmot pro izolace tepelné, výšky do 6 m </t>
  </si>
  <si>
    <t>hod</t>
  </si>
  <si>
    <t>732</t>
  </si>
  <si>
    <t>Strojovny</t>
  </si>
  <si>
    <t>998732202</t>
  </si>
  <si>
    <t>732 Strojovny</t>
  </si>
  <si>
    <t>733</t>
  </si>
  <si>
    <t>Rozvod potrubí</t>
  </si>
  <si>
    <t>733 Rozvod potrubí</t>
  </si>
  <si>
    <t>734</t>
  </si>
  <si>
    <t>Armatury</t>
  </si>
  <si>
    <t xml:space="preserve">Teploměr dvoukovový, pevný stonek 100 mm </t>
  </si>
  <si>
    <t xml:space="preserve">Montáž tlakoměru deformačního 0-10 MPa </t>
  </si>
  <si>
    <t>998734203</t>
  </si>
  <si>
    <t xml:space="preserve">Přesun hmot pro armatury, výšky do 24 m </t>
  </si>
  <si>
    <t>734 Armatury</t>
  </si>
  <si>
    <t>Montáž atypických konstrukcí hmotnosti do 10 kg Materiál, určený k uložení/zavěšení potrubních tras (mimo objímek, třmenů apod.) - nosné konzoly apod.</t>
  </si>
  <si>
    <t xml:space="preserve">Doplnkove kce. slozene z ocel.mat. </t>
  </si>
  <si>
    <t>998767202</t>
  </si>
  <si>
    <t>783</t>
  </si>
  <si>
    <t>Nátěry</t>
  </si>
  <si>
    <t xml:space="preserve">Nátěr syntetický OK "C" nebo "CC" 2x + 1x email </t>
  </si>
  <si>
    <t xml:space="preserve">Nátěr syntet. potrubí do DN 150 mm Z +2x +1x email </t>
  </si>
  <si>
    <t>783 Nátěry</t>
  </si>
  <si>
    <t>Vodivé pospojování</t>
  </si>
  <si>
    <t>Napuštění a odvzdušnění systému</t>
  </si>
  <si>
    <t>Zkouška těsnosti po jednotlivých úsecích včetně výstupních protokolů jednotlivých odzkoušených úseků - v návaznosti na harmonogram stavby</t>
  </si>
  <si>
    <t>900 Ostatní položky</t>
  </si>
  <si>
    <t>Parotěsná páska lepící tl. min. 3mm</t>
  </si>
  <si>
    <t>998733203</t>
  </si>
  <si>
    <t xml:space="preserve">Přesun hmot pro rozvody potrubí, výšky do 12 m </t>
  </si>
  <si>
    <t>zkouška provozní obsahující zkoušku dilatační a chladící  včetně výstupních protokolů</t>
  </si>
  <si>
    <t>FourClima s.r.o.</t>
  </si>
  <si>
    <t>Zdroj chladu</t>
  </si>
  <si>
    <t>731 Zdroj chladu</t>
  </si>
  <si>
    <t>ČÁST CHLAZENÍ</t>
  </si>
  <si>
    <t>Chlazení</t>
  </si>
  <si>
    <t xml:space="preserve"> CHLAZENÍ </t>
  </si>
  <si>
    <t xml:space="preserve">Ostatní položky </t>
  </si>
  <si>
    <t>Zpětná klapka k odvzušňovacímu ventilu DN 3/8</t>
  </si>
  <si>
    <t>Měření hluku</t>
  </si>
  <si>
    <t>Vrty do D100</t>
  </si>
  <si>
    <t xml:space="preserve">Rozpočet: </t>
  </si>
  <si>
    <t>Dodavatel musí zpracovat realizační dokumentaci stavby - dodavatelskou dokumentaci stavby, a musí ji předložit stavebníkovi a autorskému dozoru před realizací ke kontrole.</t>
  </si>
  <si>
    <t>V cenách musí být zahrnuty náklady na odvoz, skládkovné, přesuny materiálu, protiprašná opatření, trvalý úklid všech prostor dotčených stavbou, opatření BOZP. Ceny v nabídce musí vycházet nejen z předloženého soupisu výkonů, ale i ze znalosti celého projektu. Prostudování kompletní dokumentace je nutnou podmínkou předložení nabídky. Předpokádá se kompletní uvedení do provozu a zaregulování zařízení a jeho armatur, nastavení provozních parametrů jako i všech rozvodných a regulačních zařízení, až do přejímky a garance. A to včetně sladění se skutečnými provozními vztahy jako je zaučení provozního personálu a předání zařízení uživateli.
Dodavatel musí zpracovat realizační dokumentaci stavby - dodavatelskou dokumentaci stavby, a musí ji předložit stavebníkovi a autorskému dozoru před realizací ke kontrole.</t>
  </si>
  <si>
    <t>tlakoměr smyčka kohout, + 2 x KK a potrubní zapojení pro měření tlakové diference na filtru</t>
  </si>
  <si>
    <t>Prostup s chráničkou pro DN 50 včetně požárního zatěsnění</t>
  </si>
  <si>
    <t>Montážní systém pro upevnění rozvodů chladu</t>
  </si>
  <si>
    <t>V jednotlivých cenách musí být zahrnuty náklady na vlastní montáž, odvoz, skládkovné, veškeré přesuny materiálu, protiprašná opatření, trvalý úklid všech prostor dotčených stavbou, opatření BOZP a to zejména zabezpečení všech stavebních prostupů proti propadnutí. Cenová nabídka je včetně dodržování odpadového hospodářství.</t>
  </si>
  <si>
    <t>Čištění filtrů - 2x, včetně proplachu soustavy -2x</t>
  </si>
  <si>
    <t>Akce</t>
  </si>
  <si>
    <t>Akce :</t>
  </si>
  <si>
    <t>CHLAZENÍ</t>
  </si>
  <si>
    <t>Kompletní montáž rozvodů potrubí</t>
  </si>
  <si>
    <t>Kompletní montáž armatur</t>
  </si>
  <si>
    <t>Upřesnění výrobků</t>
  </si>
  <si>
    <t>Výrobce</t>
  </si>
  <si>
    <t>Typ</t>
  </si>
  <si>
    <t xml:space="preserve">Odvzdušňovací nádoba DN80 s víky a nátrubkem pro napojení potrubí DN15 </t>
  </si>
  <si>
    <t>l</t>
  </si>
  <si>
    <t>Kohouty plnicí a vypouštěcí DN 20 , s výtokem na hadici</t>
  </si>
  <si>
    <t>Potrubní pouzdra parotěsná (µ=min 7000) ze syntetického kaučuku rozvody chladné vody, do prům 18, tl. 19mm</t>
  </si>
  <si>
    <t>Potrubní pouzdra parotěsná (µ=min 7000) ze syntetického kaučuku rozvody chladné vody, do prům 22, tl. 19mm</t>
  </si>
  <si>
    <t>Potrubní pouzdra parotěsná (µ=min 7000) ze syntetického kaučuku rozvody chladné vody, do prům 108, tl. 32mm</t>
  </si>
  <si>
    <t>standard úsek</t>
  </si>
  <si>
    <t>Izolační desky parotěsná (µ=min 7000)  tl.32 mm pro izolování armatur větších DN 65</t>
  </si>
  <si>
    <t>Kompletní montáž izolace tepelné včetně lepení</t>
  </si>
  <si>
    <t>Lepidlo s odolností na tlak, pro danou izolaci odolné vůči klimatickým vlivům a stárnutí</t>
  </si>
  <si>
    <t>Kabelový žlab vč. víka, kolen, spojek, příslušenství a montážního materiálu</t>
  </si>
  <si>
    <t>Trubka pevná, průměr 20mm, vč. spojek, kolen, příchytů a příslušenství</t>
  </si>
  <si>
    <t>Zaregulování chladícícho systému, vyhotovení protokolu a to včetně funkčních zkoušek</t>
  </si>
  <si>
    <t>432</t>
  </si>
  <si>
    <t>210020922R00R</t>
  </si>
  <si>
    <t>Tlakoměr - chladící médium</t>
  </si>
  <si>
    <t xml:space="preserve">Montáž teploměru dvoukovového </t>
  </si>
  <si>
    <t>732111222R01</t>
  </si>
  <si>
    <t xml:space="preserve">D1.01.04-003 </t>
  </si>
  <si>
    <t>Dětská nemocnice Brno - Černopolní - výměna zdroje chladu</t>
  </si>
  <si>
    <t>Potrubí hladké bezešvé nízkotlaké D 22 (DN 15)včetně tvarovek a přechodů, spojování svařování/šroubení</t>
  </si>
  <si>
    <t>Potrubí hladké bezešvé nízkotlaké D 16 (DN 12) včetně tvarovek a přechodů, spojování svařováním/šroubením</t>
  </si>
  <si>
    <t>Sevisní technik zprovoznění a proškolení obsluhy včetně prvotního nastavení zdroje chladu - podmínkou záruky</t>
  </si>
  <si>
    <t>Montáž orientačního štítku včetně dodávky štítku (Popisy důležitých částí systému a jednotlivých armatur, popisy zařízení, půdorys a pohledy zařízení zdroje chladu, směr toku média, jmenovité parametry médií)</t>
  </si>
  <si>
    <t>Napojení zdroje chladu na vizualizaci prostřednictvím regulátoru včetně přeprogramování, nebo doplnění SW - technik MaR</t>
  </si>
  <si>
    <t>Kompletní montáž zdroje chladu</t>
  </si>
  <si>
    <t xml:space="preserve">Antiibrační podložky pro výše uvedený zdroj chladu </t>
  </si>
  <si>
    <t>Armatury na vodní straně -   všechny armatury budou min. PN 16</t>
  </si>
  <si>
    <t>Armatury chladivové strany</t>
  </si>
  <si>
    <t>Doprava prvků chlazení ostatní mimo zařízení zdroje chladu, která je specifikována jako součást zdroje chladu</t>
  </si>
  <si>
    <t>Doprava OCK prvků a kcí</t>
  </si>
  <si>
    <t>Ekologická likvidace chladiva R22</t>
  </si>
  <si>
    <t>041</t>
  </si>
  <si>
    <t>Ekologická likvidace včetně dopravy</t>
  </si>
  <si>
    <t>Demontáž zdroje chladu (strojovna chl)</t>
  </si>
  <si>
    <t>Demontáž armatur se dvěma přírubami do DN200</t>
  </si>
  <si>
    <t>Demontáž stávajícího zařízení</t>
  </si>
  <si>
    <t>041 Demontáž stávajícího zařízení</t>
  </si>
  <si>
    <t xml:space="preserve">Vakuování a plnění okruhu chladivem </t>
  </si>
  <si>
    <t>Ostatní materiál potřebný pro transport zdroje chladu</t>
  </si>
  <si>
    <t>Napojení na stávající patky - kotvení, úprava, vyrovnání</t>
  </si>
  <si>
    <t>Vzhledem k přihlédnutím k rekonstrukci za provozu nemocnice jako celku je nutné rezervovat část nákladů na nepředvídatelné vlivy zahrnující možné poškození izolací stávajících rozvodů, možné poškození regulačních armatur. Dále spolupráci při odstavení systému a najíždění systému a s ohledem k napojení na stávající systém. Dále je třeba zohlednit požadavky na zrychlenou montáž při přepojování zdroje chladu  včetně kompletního zabezpečení stavby a nepředvídatelné provozní stavy, současně s ohledem na omezené prostorové možnosti strojoven, dále s ohledem k možným nepřesnostem v výchozí dokumentaci, a s ohledem k ostatním nepředvídatelným vlivům  je v realizační části vyhrazena část na nepředvídatelné vlivy na úrovni: 0,5% zakázky.</t>
  </si>
  <si>
    <t>M21</t>
  </si>
  <si>
    <t>Elektromontáže</t>
  </si>
  <si>
    <t>35864110R</t>
  </si>
  <si>
    <t>28324570R01</t>
  </si>
  <si>
    <t>Kabelový žlab 60x100x0.75, kompletní, včetně oblouků, kolen, krytu a kotvících prvků</t>
  </si>
  <si>
    <t>34140966R</t>
  </si>
  <si>
    <t>vodič silový CY zelenožlutý 6,00 mm2 - drát</t>
  </si>
  <si>
    <t>210810016R00</t>
  </si>
  <si>
    <t>210290931R01</t>
  </si>
  <si>
    <t>Příplatek za přepojení zdroje chladu na stávající kabeláž</t>
  </si>
  <si>
    <t>M21 Elektromontáže</t>
  </si>
  <si>
    <t>Zapojení beznapěťových kontaktů pro vzdálené ovládání a signalizaci - včetně zapojení a případné úpravy stávajícího regulátoru, obsahuje sdruženou poruchu, zap/vypnuto stroje a univerzální analogový vstup (s možností využití na změnu teploty výstupní vody)</t>
  </si>
  <si>
    <t>Hzs - zednické výpomoci přípomoci během trasnportu zařízení</t>
  </si>
  <si>
    <t xml:space="preserve">Přesun hmot pro zdroje chladu, výšky do 12 m </t>
  </si>
  <si>
    <t>Kompletní montáž elektroinstalace</t>
  </si>
  <si>
    <t xml:space="preserve">Ceny v nabídce musí vycházet nejen z předloženého soupisu výkonů, ale i ze znalosti celého prováděcího projektu. Prostudování kompletní dokumentace je nutnou podmínkou předložení nabídky. </t>
  </si>
  <si>
    <t>Požární prostupka  pro kabeláže</t>
  </si>
  <si>
    <t>Minerální izolace parního potrubí ve strojovně tl. 20 mm s AL polepem (ostatní části Cu potrubí nebudou izolovány)</t>
  </si>
  <si>
    <t>Součástí dodávky je kompletní uvedení do provozu a zaregulování zařízení a jeho armatur, nastavení provozních parametrů jako i všech rozvodných a regulačních zařízení, až do přejímky a garance.  V případě, že ten, kdo s dokumentací pracuje, shledá disproporci mezi částmi dokumentace (výkresová část, technická zpráva a výkaz výměr), je nutno vzít v úvahu takovou variantu, za kterou dodavatel vzhledem ke své odbornosti převezme plné garance. Dtto, když dodavatel zjistí určité řešení, za které nemůže vzít garance ve vztahu k požadovanému výsledku, v tomto případě je povinen v ceně počítat s nápravou řešení a investora upozornit. Před zahájením dodávek a montáží je nutno provést kontrolu, zda stav na stavbě odpovídá projektové dokumentaci. Bez provedení kontroly není možno držet záruky za škody vzniklé vynecháním kontroly.</t>
  </si>
  <si>
    <t>Venkovní kondenzátor má tvar výměníku V a je vybaven: dvěma samostatnými chladivovými okruhy, pracuje s chlad. R410a, QCH = 206,32 kW, Pe = 1,07 kW při 400V a 1,48 A, při podmínkách: t kond. = 50,6 °C, te = 35 °C. Hladina akustického výkonu: Lw = 67,0 dB(A). Hladina akustického tlaku v 10 m(Q=1): Lp,10m = 35 dB(A). Váha do 900 kg, náplně 34,6 dm3, zařízení do délky: 2320 mm včetně, do šířky 2255 mm včetně, do výšky: 2000 mm. Otáčky ventilátorů: 490 rpm, průtok vzduchu min. 40 150 m3/h.
Součástí dodávky celku zdroje chladu bude možnost snížení hluku pro noční režim.
Včetně příslušenství:
- regulace otáček ventilátorů vč. tlakového čidla
- rozvaděč včetně hlavního vypínače, prokabelování
- antivibrační podložky
- servisní spínače pro jednotlivé ventilátory
- stínění kabelů</t>
  </si>
  <si>
    <t>Doprava zdroje chladu jako celku: zdroj a oddělený kondenzátor  na místo stavby z výrobního závodu</t>
  </si>
  <si>
    <t>Potrubí Cu D 28 včetně tvarovek a přechodů, spojování tvrdým pájením. Trubky budou vyrobeny z vysoce kvalitní mědi se suchým, čistým, bezoxydovým  a nemastným vnitřním povrchem. Jsou dodávány v  tyčích.
Chemické složení odpovídá DIN 1787. Aby byla zajištěna potřebná pevnost spojů, je třeba pro pájení použít pájky s vyšším obsahem stříbra. Potrubí je dodáváno se zátkováním.</t>
  </si>
  <si>
    <t>Potrubí hladké bezešvé nízkotlaké D 108 (DN 100) včetně tvarovek a přechodů, spojování svařováním/šroubením</t>
  </si>
  <si>
    <t>Čištění potrubí chlazení</t>
  </si>
  <si>
    <t>Filtr přírubový, DN100 s nav.přírub včetně navařovacích protipřírub 2ks</t>
  </si>
  <si>
    <t>Klapka mezipřírubová KL DN 100vč. 2 ks protipřírub</t>
  </si>
  <si>
    <t>VÝMĚNA ZDROJE PAVILONU C</t>
  </si>
  <si>
    <t>Ing. Jiří Hájek</t>
  </si>
  <si>
    <t>P16P140</t>
  </si>
  <si>
    <t>Automatické odvzdušňovací ventil do DN15 vč. kul. Kohoutu do DN15</t>
  </si>
  <si>
    <t xml:space="preserve">Pružné napojení pro Cu do rozměru 28 - je vyrobeno z nerezového materiálu. Vlnovec a opletení jsou z nerezu, připojovací koncovky jsou poměděné. Celá hadice je plazmově svařena v ochranné atmosféře. Při pájení není nutno hadice chladit. Pro správnou montáž hadic je třeba přesně určit smysl vibrací. položka je včetně napojení na potrubí. </t>
  </si>
  <si>
    <t>Uzavírací armatura chladivového okruhu rozměr 28 slouží k uzavírání potrubí na sací i výtlačné straně zařízení. Konstrukce zaručuje minimální tlakovou ztrátu. Ovládací hřídelka je těsněna speciálním neoprénovým těsněním, uzavírací kulový píst je těsněn teflonovým těsněním. Snížení tlaku působícího na těleso ventilu je zajištěno speciálními odlehčovacími ventilky. Při pájení je nutné ventil intenzivně chladit, plamen hořáku nesmí ohřívat těleso ventilu. položka je včetně napojení na potrubí.</t>
  </si>
  <si>
    <t>Pojistný ventil  pro oddělený kondenzátor 28 bar</t>
  </si>
  <si>
    <t>Demontáž kondenzátorů (1.NP) včetně elektrické kabeláže</t>
  </si>
  <si>
    <t>Demontáž potrubí  do D200</t>
  </si>
  <si>
    <t xml:space="preserve">Přeprava těžkých břemen do nemocnice min. 2 stání včetně vyřízení případného záboru, zabezpečení stavby apod </t>
  </si>
  <si>
    <t>Izolace návleková tl. stěny 13 mm, vnitřní průměr 28 mm. V položce je kalkulována dodávka izolační trubice, spon a lepicí pásky. (Izolace bude izolována na potrubí vedeném skrytě.)</t>
  </si>
  <si>
    <t>upevňovací prvek pro potrubí chlazení - 108</t>
  </si>
  <si>
    <t>upevňovací prvek pro potrubí chlazení - 28</t>
  </si>
  <si>
    <t>713-1</t>
  </si>
  <si>
    <t>713-2</t>
  </si>
  <si>
    <t>713-3</t>
  </si>
  <si>
    <t>713-4</t>
  </si>
  <si>
    <t>713-5</t>
  </si>
  <si>
    <t>713-6</t>
  </si>
  <si>
    <t>713-7</t>
  </si>
  <si>
    <t>713-8</t>
  </si>
  <si>
    <t>713-9</t>
  </si>
  <si>
    <t>713-10</t>
  </si>
  <si>
    <t>713-11</t>
  </si>
  <si>
    <t>432-01</t>
  </si>
  <si>
    <t>432-02</t>
  </si>
  <si>
    <t>432-03</t>
  </si>
  <si>
    <t>432-04</t>
  </si>
  <si>
    <t>432-05</t>
  </si>
  <si>
    <t>432-06</t>
  </si>
  <si>
    <t>432-07</t>
  </si>
  <si>
    <t>432-08</t>
  </si>
  <si>
    <t>432-09</t>
  </si>
  <si>
    <t>432-10</t>
  </si>
  <si>
    <t>432-11</t>
  </si>
  <si>
    <t>432-12</t>
  </si>
  <si>
    <t>432-13</t>
  </si>
  <si>
    <t>432-14</t>
  </si>
  <si>
    <t>432-15</t>
  </si>
  <si>
    <t>732-01</t>
  </si>
  <si>
    <t>733-01</t>
  </si>
  <si>
    <t>733-02</t>
  </si>
  <si>
    <t>733-03</t>
  </si>
  <si>
    <t>733-04</t>
  </si>
  <si>
    <t>733-05</t>
  </si>
  <si>
    <t>733-07</t>
  </si>
  <si>
    <t>733-08</t>
  </si>
  <si>
    <t>733-09</t>
  </si>
  <si>
    <t>733-10</t>
  </si>
  <si>
    <t>733-11</t>
  </si>
  <si>
    <t>733-12</t>
  </si>
  <si>
    <t>734-01</t>
  </si>
  <si>
    <t>734-02</t>
  </si>
  <si>
    <t>734-03</t>
  </si>
  <si>
    <t>734-04</t>
  </si>
  <si>
    <t>734-05</t>
  </si>
  <si>
    <t>734-06</t>
  </si>
  <si>
    <t>734-07</t>
  </si>
  <si>
    <t>734-08</t>
  </si>
  <si>
    <t>734-09</t>
  </si>
  <si>
    <t>734-10</t>
  </si>
  <si>
    <t>734-11</t>
  </si>
  <si>
    <t>734-12</t>
  </si>
  <si>
    <t>734-13</t>
  </si>
  <si>
    <t>734-14</t>
  </si>
  <si>
    <t>734-15</t>
  </si>
  <si>
    <t>041-01</t>
  </si>
  <si>
    <t>041-02</t>
  </si>
  <si>
    <t>041-03</t>
  </si>
  <si>
    <t>041-04</t>
  </si>
  <si>
    <t>041-05</t>
  </si>
  <si>
    <t>041-06</t>
  </si>
  <si>
    <t>767-01</t>
  </si>
  <si>
    <t>767-02</t>
  </si>
  <si>
    <t>767-03</t>
  </si>
  <si>
    <t>767-04</t>
  </si>
  <si>
    <t>767-05</t>
  </si>
  <si>
    <t>783-01</t>
  </si>
  <si>
    <t>783-02</t>
  </si>
  <si>
    <t>900-01</t>
  </si>
  <si>
    <t>900-02</t>
  </si>
  <si>
    <t>900-03</t>
  </si>
  <si>
    <t>900-04</t>
  </si>
  <si>
    <t>900-05</t>
  </si>
  <si>
    <t>900-06</t>
  </si>
  <si>
    <t>900-07</t>
  </si>
  <si>
    <t>900-08</t>
  </si>
  <si>
    <t>900-09</t>
  </si>
  <si>
    <t>900-10</t>
  </si>
  <si>
    <t>900-11</t>
  </si>
  <si>
    <t>900-12</t>
  </si>
  <si>
    <t>900-13</t>
  </si>
  <si>
    <t>900-14</t>
  </si>
  <si>
    <t>900-15</t>
  </si>
  <si>
    <t>900-16</t>
  </si>
  <si>
    <t>900-17</t>
  </si>
  <si>
    <t>Kabeláž pro napojení beznapěťových kontaktů JYTY 4x1 resp. standartu stávajícího kabelu (předpoklad využití stávajících, uvedena část délky kabelu pro případnou výměnu)</t>
  </si>
  <si>
    <t>Kabeláž pro napojení výstupu 0-10V JYTY 4x1  resp. standartu stávajícího kabelu (předpoklad využití stávajících, uvedena část délky kabelu pro případnou výměnu)</t>
  </si>
  <si>
    <t>Přídavná karta umožňující protokol BACNET IP, MODBUS IP, SNMP včetně doprogramování vizualizace na web (zobrazení jako HTML stránka) a příslušenství pro MaR včetně doplnění regulátoru umožňující vzdálené vypnutí a zapnutí zdroje chladu, umožňující automatický a manuální provoz a umožňující nastavení teploty chlazené vody - projekt neobsahuje z důvodů omezených finančních prostředků, lze však v rámci servisního zásahu doplnit (do rozpočtu doplněno pokud bude případný požadavek na doinstalaci od investora)</t>
  </si>
  <si>
    <t xml:space="preserve">Spouštěč motorový </t>
  </si>
  <si>
    <t>Kabel CYKY- volně uložený</t>
  </si>
  <si>
    <t>Doplnění chadiva R410a - 32,8kg</t>
  </si>
  <si>
    <t>Doplnění oleje</t>
  </si>
  <si>
    <t>Zpětná klapka vodní strana u kondnezátoru</t>
  </si>
  <si>
    <t>Návarky do 1"</t>
  </si>
  <si>
    <t>Návarky do 3/4"</t>
  </si>
  <si>
    <t xml:space="preserve">Napojení na zdroj - redukce </t>
  </si>
  <si>
    <t>Montážní kce pro uložení potrubí od výparníku - bez namáhaní výparníku od potrubí</t>
  </si>
  <si>
    <t>pojistný ventil na straně vodního orkuhu - revize stávajícího u expanzní nádoby</t>
  </si>
  <si>
    <t>Pryžový kompenzátor chvění DN 100 včetně protipřírub</t>
  </si>
  <si>
    <t>Výroba, dodávka a montáž nové ocelové prvky v pozinku - HEA 160mm do  3000mm včetně příslušenství spoj s betonovým základem přes chemickou kotvu a přes antivibrační pás</t>
  </si>
  <si>
    <t>Antiibrační podložky pro výše uvedený oddělený kondenzátor</t>
  </si>
  <si>
    <t>Průtokový spínač (flow switch) elektronický</t>
  </si>
  <si>
    <t>Tlak. zkouška ocelového hladkého potrubí do DN 80 - D150</t>
  </si>
  <si>
    <t>Tlaková zkouška chladivoého potrubí</t>
  </si>
  <si>
    <t>Ventilátor  RM 200 včetně montážních přírub</t>
  </si>
  <si>
    <t>krycí mřížka d200</t>
  </si>
  <si>
    <t>Napojení na čtyřhranné potrubí</t>
  </si>
  <si>
    <t>Zpětná klapka RSK 200</t>
  </si>
  <si>
    <t>detektor detekce úniku chladiva 24V</t>
  </si>
  <si>
    <t>Napájecí zdroj 230V/24V včetně baterie pro případ výpadku proudu pro napájení detektoru úniku chladiva</t>
  </si>
  <si>
    <t>Jistič ventilátoru</t>
  </si>
  <si>
    <t>Trubkování</t>
  </si>
  <si>
    <t xml:space="preserve">Výchozí revize elektro </t>
  </si>
  <si>
    <t>Bourání prostupu</t>
  </si>
  <si>
    <t>Spojovací materiál</t>
  </si>
  <si>
    <t>Demontáž stávající dlažby</t>
  </si>
  <si>
    <t>uskladnění materiálu výkopu</t>
  </si>
  <si>
    <t>Bourání podsypu/podbetonování - hl. do 300 mm</t>
  </si>
  <si>
    <t>Štěrk hrubé frakce</t>
  </si>
  <si>
    <t>Štěrk jemnější frakce</t>
  </si>
  <si>
    <t>Betonová dlažba</t>
  </si>
  <si>
    <t>Zásyp výkopu o hloubce do 1 m</t>
  </si>
  <si>
    <t>Výkop pro potrubí k odděleným kondenzátorům do hloubky 1m</t>
  </si>
  <si>
    <t>Likvidace přebytečného materiálu výkopu, likvidace poškozené dlažby</t>
  </si>
  <si>
    <t>Betonové lože pro pokládku dlažby - h do 200 mm</t>
  </si>
  <si>
    <t>Chráničky pro potrubí chladiva umístěné v výkopu - betonové žlaby s překrytím pomocí dlaždice pro možnost případného odkopání a úpravy rozvodu</t>
  </si>
  <si>
    <t>m3</t>
  </si>
  <si>
    <t>Doprava stavební</t>
  </si>
  <si>
    <t>Dodavatelská dokumentace a předávací dokumentace</t>
  </si>
  <si>
    <t>Dokumentace skutečného stavu</t>
  </si>
  <si>
    <t>Hzs - zednické výpomoci vrty, prostupy, drážky, přípomoci během trasnportu potrubí, koordinace vůči ostatním profesím, koordinace při etapizaci prací, zapravení včetně omítkovin a malby</t>
  </si>
  <si>
    <t>Potrubí d200 včetně tvarovek</t>
  </si>
  <si>
    <t>Dveřní kontak pro ovládání ventilátoru</t>
  </si>
  <si>
    <t>432-16</t>
  </si>
  <si>
    <t>733-06</t>
  </si>
  <si>
    <t>733-13</t>
  </si>
  <si>
    <t>733-14</t>
  </si>
  <si>
    <t>733-15</t>
  </si>
  <si>
    <t>733-16</t>
  </si>
  <si>
    <t>733-17</t>
  </si>
  <si>
    <t>733-18</t>
  </si>
  <si>
    <t>734-16</t>
  </si>
  <si>
    <t>734-17</t>
  </si>
  <si>
    <t>734-18</t>
  </si>
  <si>
    <t>734-19</t>
  </si>
  <si>
    <t>734-20</t>
  </si>
  <si>
    <t>734-21</t>
  </si>
  <si>
    <t>041-07</t>
  </si>
  <si>
    <t>041-08</t>
  </si>
  <si>
    <t>041-09</t>
  </si>
  <si>
    <t>041-10</t>
  </si>
  <si>
    <t>041-11</t>
  </si>
  <si>
    <t>767-06</t>
  </si>
  <si>
    <t>900-18</t>
  </si>
  <si>
    <t>900-19</t>
  </si>
  <si>
    <t>900-20</t>
  </si>
  <si>
    <t>732-02</t>
  </si>
  <si>
    <t>732-03</t>
  </si>
  <si>
    <t>732-04</t>
  </si>
  <si>
    <t>732-05</t>
  </si>
  <si>
    <t>732-06</t>
  </si>
  <si>
    <t>732-07</t>
  </si>
  <si>
    <t>732-08</t>
  </si>
  <si>
    <t>732-09</t>
  </si>
  <si>
    <t>35864110R01</t>
  </si>
  <si>
    <t>210810016R01</t>
  </si>
  <si>
    <r>
      <t>Zdroj chladu má 2 chladivové okruhy/ 2 scroll kompresory a jeden výparník, pracuje s chlad. R410a. Q</t>
    </r>
    <r>
      <rPr>
        <sz val="6"/>
        <rFont val="Arial CE"/>
        <family val="2"/>
      </rPr>
      <t>CH</t>
    </r>
    <r>
      <rPr>
        <sz val="8"/>
        <rFont val="Arial CE"/>
        <family val="2"/>
      </rPr>
      <t>=159,6 kW, Pe = 46,7 kW, EER = 3,42 při podmínkách: 6/12 °C, t kond = 50,6 °C . Tlaková ztráta na straně vody max 21 kPa při průtoku: 6,34 l/s s napojením do 2“ 1/2. Chladící jednotka bude  pracovat ve výkonových stupních 25-100% - každý kompresor s elektronickým vstřikovacím ventilem.  Příkon jednotky: 46,7kW; startovací proud maximální LRA: 289A; FLA: 122 A; nominální proud: 107A. Jednotka má maximální hladinu akustického výkonu dle ČSN EN ISO 9614-2: 82dB(A). Součástí zařízení je mechanický termostatický ventil (teplota výstupní vody od +4 °C). Rozměry stroje: 1800 x 800 x 1840 mm (délka x šířka x výška). Hmotnost (bez vody a náplní): 638 kg, náplně: do 50 kg. Dodávka zdroje bude s rozvaděčem z čela zařízení. Zdroj chladu bude vybaven beznapěťovými kontakty pro vzdálené ovládání a signalizaci a bude obsahovat  sdruženou poruchu, zap/vypnuto stroje a univerzální analogový vstup (s možností využití na změnu teploty výstupní vody), regulace zdroje chladu musí obsahovat analogový výstup pro řízení EC ventilátorů kondenzátoru a funkci HP floating zvyšující účinnost zařízení, dále bude umožňovat doinstalaci přídavné karty umožňující protokol BACNET IP, MODBUS IP, SNMP včetně doprogramování vizualizace na web (zobrazení jako HTML stránka) a příslušenství pro MaR včetně doplnění regulátoru umožňující vzdálené vypnutí a zapnutí zdroje chladu, umožňující automatický a manuální provoz a umožňující nastavení teploty chlazené vody - projekt tuto kartu neobsahuje z důvodů omezených finančních prostředků, lze však v rámci servisního zásahu doplnit.</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</si>
</sst>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dd/mm/yy"/>
    <numFmt numFmtId="166" formatCode="#,##0\ &quot;Kč&quot;"/>
    <numFmt numFmtId="167" formatCode="#,##0.00\ &quot;Kč&quot;"/>
  </numFmts>
  <fonts count="20">
    <font>
      <sz val="10"/>
      <name val="Arial CE"/>
      <family val="2"/>
    </font>
    <font>
      <sz val="10"/>
      <name val="Arial"/>
      <family val="2"/>
    </font>
    <font>
      <b/>
      <sz val="14"/>
      <name val="Arial"/>
      <family val="2"/>
    </font>
    <font>
      <sz val="9"/>
      <name val="Arial"/>
      <family val="2"/>
    </font>
    <font>
      <b/>
      <sz val="9"/>
      <name val="Arial"/>
      <family val="2"/>
    </font>
    <font>
      <b/>
      <sz val="12"/>
      <name val="Arial"/>
      <family val="2"/>
    </font>
    <font>
      <b/>
      <sz val="10"/>
      <name val="Arial"/>
      <family val="2"/>
    </font>
    <font>
      <sz val="8"/>
      <name val="Arial"/>
      <family val="2"/>
    </font>
    <font>
      <b/>
      <u val="single"/>
      <sz val="12"/>
      <name val="Arial"/>
      <family val="2"/>
    </font>
    <font>
      <b/>
      <u val="single"/>
      <sz val="10"/>
      <name val="Arial"/>
      <family val="2"/>
    </font>
    <font>
      <u val="single"/>
      <sz val="10"/>
      <name val="Arial"/>
      <family val="2"/>
    </font>
    <font>
      <b/>
      <i/>
      <sz val="10"/>
      <name val="Arial"/>
      <family val="2"/>
    </font>
    <font>
      <sz val="10"/>
      <color rgb="FFFF0000"/>
      <name val="Arial"/>
      <family val="2"/>
    </font>
    <font>
      <sz val="8"/>
      <color rgb="FFFF0000"/>
      <name val="Arial"/>
      <family val="2"/>
    </font>
    <font>
      <sz val="10"/>
      <color rgb="FFFF0000"/>
      <name val="Arial CE"/>
      <family val="2"/>
    </font>
    <font>
      <b/>
      <sz val="10"/>
      <name val="Calibri"/>
      <family val="2"/>
    </font>
    <font>
      <sz val="8"/>
      <name val="Arial CE"/>
      <family val="2"/>
    </font>
    <font>
      <b/>
      <sz val="10"/>
      <name val="Arial CE"/>
      <family val="2"/>
    </font>
    <font>
      <sz val="10"/>
      <color theme="0"/>
      <name val="Arial"/>
      <family val="2"/>
    </font>
    <font>
      <sz val="6"/>
      <name val="Arial CE"/>
      <family val="2"/>
    </font>
  </fonts>
  <fills count="5">
    <fill>
      <patternFill/>
    </fill>
    <fill>
      <patternFill patternType="gray125"/>
    </fill>
    <fill>
      <patternFill patternType="solid">
        <fgColor indexed="22"/>
        <bgColor indexed="64"/>
      </patternFill>
    </fill>
    <fill>
      <patternFill patternType="solid">
        <fgColor rgb="FFFFC000"/>
        <bgColor indexed="64"/>
      </patternFill>
    </fill>
    <fill>
      <patternFill patternType="solid">
        <fgColor theme="4" tint="0.7999799847602844"/>
        <bgColor indexed="64"/>
      </patternFill>
    </fill>
  </fills>
  <borders count="61">
    <border>
      <left/>
      <right/>
      <top/>
      <bottom/>
      <diagonal/>
    </border>
    <border>
      <left/>
      <right/>
      <top/>
      <bottom style="medium"/>
    </border>
    <border>
      <left style="medium"/>
      <right/>
      <top style="medium"/>
      <bottom style="thin"/>
    </border>
    <border>
      <left/>
      <right style="thin"/>
      <top style="medium"/>
      <bottom style="thin"/>
    </border>
    <border>
      <left/>
      <right/>
      <top style="medium"/>
      <bottom style="thin"/>
    </border>
    <border>
      <left style="thin"/>
      <right style="thin"/>
      <top/>
      <bottom style="thin"/>
    </border>
    <border>
      <left style="thin"/>
      <right style="medium"/>
      <top/>
      <bottom style="thin"/>
    </border>
    <border>
      <left style="medium"/>
      <right/>
      <top style="thin"/>
      <bottom style="thin"/>
    </border>
    <border>
      <left/>
      <right style="thin"/>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bottom/>
    </border>
    <border>
      <left style="medium"/>
      <right style="thin"/>
      <top style="thin"/>
      <bottom style="thin"/>
    </border>
    <border>
      <left/>
      <right style="medium"/>
      <top style="thin"/>
      <bottom style="thin"/>
    </border>
    <border>
      <left/>
      <right style="medium"/>
      <top/>
      <bottom style="thin"/>
    </border>
    <border>
      <left style="medium"/>
      <right style="double"/>
      <top style="thin"/>
      <bottom/>
    </border>
    <border>
      <left style="double"/>
      <right style="double"/>
      <top style="thin"/>
      <bottom/>
    </border>
    <border>
      <left style="double"/>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style="thin"/>
      <top/>
      <bottom/>
    </border>
    <border>
      <left/>
      <right/>
      <top/>
      <bottom style="thin"/>
    </border>
    <border>
      <left style="medium"/>
      <right style="thin"/>
      <top/>
      <bottom style="thin"/>
    </border>
    <border>
      <left style="medium"/>
      <right/>
      <top/>
      <bottom style="thin"/>
    </border>
    <border>
      <left style="thin"/>
      <right style="medium"/>
      <top style="thin"/>
      <bottom style="medium"/>
    </border>
    <border>
      <left style="medium"/>
      <right/>
      <top style="thin"/>
      <bottom style="medium"/>
    </border>
    <border>
      <left/>
      <right/>
      <top style="thin"/>
      <bottom style="medium"/>
    </border>
    <border>
      <left/>
      <right style="thin"/>
      <top style="thin"/>
      <bottom style="medium"/>
    </border>
    <border>
      <left style="thin"/>
      <right/>
      <top style="medium"/>
      <bottom style="thin"/>
    </border>
    <border>
      <left/>
      <right style="medium"/>
      <top style="medium"/>
      <bottom style="thin"/>
    </border>
    <border>
      <left/>
      <right style="thin"/>
      <top/>
      <bottom/>
    </border>
    <border>
      <left style="thin"/>
      <right/>
      <top/>
      <bottom/>
    </border>
    <border>
      <left/>
      <right style="medium"/>
      <top/>
      <bottom/>
    </border>
    <border>
      <left/>
      <right style="thin"/>
      <top/>
      <bottom style="thin"/>
    </border>
    <border>
      <left style="thin"/>
      <right/>
      <top/>
      <bottom style="thin"/>
    </border>
    <border>
      <left style="medium"/>
      <right/>
      <top style="thin"/>
      <bottom/>
    </border>
    <border>
      <left/>
      <right/>
      <top style="thin"/>
      <bottom/>
    </border>
    <border>
      <left/>
      <right style="thin"/>
      <top style="thin"/>
      <bottom/>
    </border>
    <border>
      <left/>
      <right/>
      <top style="double"/>
      <bottom/>
    </border>
    <border>
      <left style="thin"/>
      <right/>
      <top style="double"/>
      <bottom/>
    </border>
    <border>
      <left/>
      <right style="double"/>
      <top style="double"/>
      <bottom/>
    </border>
    <border>
      <left/>
      <right/>
      <top/>
      <bottom style="double"/>
    </border>
    <border>
      <left/>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right style="medium"/>
      <top style="thin"/>
      <bottom style="medium"/>
    </border>
    <border>
      <left style="thin"/>
      <right style="thin"/>
      <top/>
      <bottom/>
    </border>
    <border>
      <left style="thin"/>
      <right style="medium"/>
      <top/>
      <bottom/>
    </border>
    <border>
      <left style="thin"/>
      <right style="thin"/>
      <top style="double"/>
      <bottom/>
    </border>
    <border>
      <left style="thin"/>
      <right style="thin"/>
      <top/>
      <bottom style="double"/>
    </border>
    <border>
      <left style="thin"/>
      <right/>
      <top style="thin"/>
      <bottom style="thin"/>
    </border>
    <border>
      <left style="thin"/>
      <right/>
      <top style="thin"/>
      <bottom style="medium"/>
    </border>
    <border>
      <left style="double"/>
      <right/>
      <top style="double"/>
      <bottom/>
    </border>
    <border>
      <left/>
      <right style="thin"/>
      <top style="double"/>
      <bottom/>
    </border>
    <border>
      <left style="double"/>
      <right/>
      <top/>
      <bottom style="double"/>
    </border>
    <border>
      <left/>
      <right style="thin"/>
      <top/>
      <bottom style="double"/>
    </border>
    <border>
      <left style="thin"/>
      <right/>
      <top/>
      <bottom style="double"/>
    </border>
    <border>
      <left/>
      <right style="double"/>
      <top/>
      <bottom style="double"/>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9" fontId="0" fillId="0" borderId="0" applyFont="0" applyFill="0" applyBorder="0" applyAlignment="0" applyProtection="0"/>
  </cellStyleXfs>
  <cellXfs count="285">
    <xf numFmtId="0" fontId="0" fillId="0" borderId="0" xfId="0"/>
    <xf numFmtId="0" fontId="1" fillId="0" borderId="0" xfId="0" applyFont="1"/>
    <xf numFmtId="0" fontId="1" fillId="0" borderId="0" xfId="0" applyFont="1" applyAlignment="1">
      <alignment/>
    </xf>
    <xf numFmtId="4" fontId="1" fillId="0" borderId="0" xfId="0" applyNumberFormat="1" applyFont="1"/>
    <xf numFmtId="0" fontId="3" fillId="0" borderId="0" xfId="0" applyFont="1" applyBorder="1"/>
    <xf numFmtId="0" fontId="2" fillId="0" borderId="1" xfId="0" applyFont="1" applyBorder="1" applyAlignment="1">
      <alignment horizontal="centerContinuous" vertical="top"/>
    </xf>
    <xf numFmtId="0" fontId="1" fillId="0" borderId="1" xfId="0" applyFont="1" applyBorder="1" applyAlignment="1">
      <alignment horizontal="centerContinuous"/>
    </xf>
    <xf numFmtId="0" fontId="6" fillId="2" borderId="2" xfId="0" applyFont="1" applyFill="1" applyBorder="1" applyAlignment="1">
      <alignment horizontal="left"/>
    </xf>
    <xf numFmtId="0" fontId="3" fillId="2" borderId="3" xfId="0" applyFont="1" applyFill="1" applyBorder="1" applyAlignment="1">
      <alignment horizontal="centerContinuous"/>
    </xf>
    <xf numFmtId="49" fontId="4" fillId="2" borderId="4" xfId="0" applyNumberFormat="1" applyFont="1" applyFill="1" applyBorder="1" applyAlignment="1">
      <alignment horizontal="left"/>
    </xf>
    <xf numFmtId="49" fontId="3" fillId="2" borderId="3" xfId="0" applyNumberFormat="1" applyFont="1" applyFill="1" applyBorder="1" applyAlignment="1">
      <alignment horizontal="centerContinuous"/>
    </xf>
    <xf numFmtId="0" fontId="3" fillId="0" borderId="5" xfId="0" applyFont="1" applyBorder="1"/>
    <xf numFmtId="49" fontId="3" fillId="0" borderId="6" xfId="0" applyNumberFormat="1" applyFont="1" applyBorder="1" applyAlignment="1">
      <alignment horizontal="left"/>
    </xf>
    <xf numFmtId="0" fontId="1" fillId="0" borderId="7" xfId="0" applyFont="1" applyBorder="1"/>
    <xf numFmtId="0" fontId="3" fillId="0" borderId="8" xfId="0" applyFont="1" applyBorder="1"/>
    <xf numFmtId="49" fontId="3" fillId="0" borderId="9" xfId="0" applyNumberFormat="1" applyFont="1" applyBorder="1"/>
    <xf numFmtId="49" fontId="3" fillId="0" borderId="8" xfId="0" applyNumberFormat="1" applyFont="1" applyBorder="1"/>
    <xf numFmtId="0" fontId="3" fillId="0" borderId="10" xfId="0" applyFont="1" applyBorder="1"/>
    <xf numFmtId="0" fontId="3" fillId="0" borderId="11" xfId="0" applyFont="1" applyBorder="1" applyAlignment="1">
      <alignment horizontal="left"/>
    </xf>
    <xf numFmtId="0" fontId="6" fillId="0" borderId="7" xfId="0" applyFont="1" applyBorder="1"/>
    <xf numFmtId="49" fontId="3" fillId="0" borderId="11" xfId="0" applyNumberFormat="1" applyFont="1" applyBorder="1" applyAlignment="1">
      <alignment horizontal="left"/>
    </xf>
    <xf numFmtId="49" fontId="6" fillId="2" borderId="7" xfId="0" applyNumberFormat="1" applyFont="1" applyFill="1" applyBorder="1"/>
    <xf numFmtId="49" fontId="1" fillId="2" borderId="8" xfId="0" applyNumberFormat="1" applyFont="1" applyFill="1" applyBorder="1"/>
    <xf numFmtId="49" fontId="6" fillId="2" borderId="9" xfId="0" applyNumberFormat="1" applyFont="1" applyFill="1" applyBorder="1"/>
    <xf numFmtId="49" fontId="1" fillId="2" borderId="9" xfId="0" applyNumberFormat="1" applyFont="1" applyFill="1" applyBorder="1"/>
    <xf numFmtId="0" fontId="3" fillId="0" borderId="10" xfId="0" applyFont="1" applyFill="1" applyBorder="1"/>
    <xf numFmtId="3" fontId="3" fillId="0" borderId="11" xfId="0" applyNumberFormat="1" applyFont="1" applyBorder="1" applyAlignment="1">
      <alignment horizontal="left"/>
    </xf>
    <xf numFmtId="0" fontId="1" fillId="0" borderId="0" xfId="0" applyFont="1" applyFill="1"/>
    <xf numFmtId="49" fontId="6" fillId="2" borderId="12" xfId="0" applyNumberFormat="1" applyFont="1" applyFill="1" applyBorder="1"/>
    <xf numFmtId="49" fontId="6" fillId="2" borderId="0" xfId="0" applyNumberFormat="1" applyFont="1" applyFill="1" applyBorder="1"/>
    <xf numFmtId="49" fontId="1" fillId="2" borderId="0" xfId="0" applyNumberFormat="1" applyFont="1" applyFill="1" applyBorder="1"/>
    <xf numFmtId="49" fontId="3" fillId="0" borderId="10" xfId="0" applyNumberFormat="1" applyFont="1" applyBorder="1" applyAlignment="1">
      <alignment horizontal="left"/>
    </xf>
    <xf numFmtId="0" fontId="3" fillId="0" borderId="13" xfId="0" applyFont="1" applyBorder="1"/>
    <xf numFmtId="0" fontId="3" fillId="0" borderId="10" xfId="0" applyNumberFormat="1" applyFont="1" applyBorder="1"/>
    <xf numFmtId="0" fontId="3" fillId="0" borderId="14" xfId="0" applyNumberFormat="1" applyFont="1" applyBorder="1" applyAlignment="1">
      <alignment horizontal="left"/>
    </xf>
    <xf numFmtId="0" fontId="1" fillId="0" borderId="0" xfId="0" applyNumberFormat="1" applyFont="1" applyBorder="1"/>
    <xf numFmtId="0" fontId="1" fillId="0" borderId="0" xfId="0" applyNumberFormat="1" applyFont="1"/>
    <xf numFmtId="0" fontId="3" fillId="0" borderId="14" xfId="0" applyFont="1" applyBorder="1" applyAlignment="1">
      <alignment horizontal="left"/>
    </xf>
    <xf numFmtId="0" fontId="1" fillId="0" borderId="0" xfId="0" applyFont="1" applyBorder="1"/>
    <xf numFmtId="0" fontId="3" fillId="0" borderId="10" xfId="0" applyFont="1" applyFill="1" applyBorder="1" applyAlignment="1">
      <alignment/>
    </xf>
    <xf numFmtId="0" fontId="3" fillId="0" borderId="14" xfId="0" applyFont="1" applyFill="1" applyBorder="1" applyAlignment="1">
      <alignment/>
    </xf>
    <xf numFmtId="0" fontId="1" fillId="0" borderId="0" xfId="0" applyFont="1" applyFill="1" applyBorder="1" applyAlignment="1">
      <alignment/>
    </xf>
    <xf numFmtId="0" fontId="3" fillId="0" borderId="10" xfId="0" applyFont="1" applyBorder="1" applyAlignment="1">
      <alignment/>
    </xf>
    <xf numFmtId="0" fontId="3" fillId="0" borderId="14" xfId="0" applyFont="1" applyBorder="1" applyAlignment="1">
      <alignment/>
    </xf>
    <xf numFmtId="3" fontId="1" fillId="0" borderId="0" xfId="0" applyNumberFormat="1" applyFont="1"/>
    <xf numFmtId="0" fontId="3" fillId="0" borderId="7" xfId="0" applyFont="1" applyBorder="1"/>
    <xf numFmtId="0" fontId="3" fillId="0" borderId="5" xfId="0" applyFont="1" applyBorder="1" applyAlignment="1">
      <alignment horizontal="left"/>
    </xf>
    <xf numFmtId="0" fontId="3" fillId="0" borderId="15" xfId="0" applyFont="1" applyBorder="1" applyAlignment="1">
      <alignment horizontal="left"/>
    </xf>
    <xf numFmtId="0" fontId="2" fillId="0" borderId="16" xfId="0" applyFont="1" applyBorder="1" applyAlignment="1">
      <alignment horizontal="centerContinuous" vertical="center"/>
    </xf>
    <xf numFmtId="0" fontId="5" fillId="0" borderId="17" xfId="0" applyFont="1" applyBorder="1" applyAlignment="1">
      <alignment horizontal="centerContinuous" vertical="center"/>
    </xf>
    <xf numFmtId="0" fontId="1" fillId="0" borderId="17" xfId="0" applyFont="1" applyBorder="1" applyAlignment="1">
      <alignment horizontal="centerContinuous" vertical="center"/>
    </xf>
    <xf numFmtId="0" fontId="1" fillId="0" borderId="18" xfId="0" applyFont="1" applyBorder="1" applyAlignment="1">
      <alignment horizontal="centerContinuous" vertical="center"/>
    </xf>
    <xf numFmtId="0" fontId="6" fillId="2" borderId="19" xfId="0" applyFont="1" applyFill="1" applyBorder="1" applyAlignment="1">
      <alignment horizontal="left"/>
    </xf>
    <xf numFmtId="0" fontId="1" fillId="2" borderId="20" xfId="0" applyFont="1" applyFill="1" applyBorder="1" applyAlignment="1">
      <alignment horizontal="left"/>
    </xf>
    <xf numFmtId="0" fontId="1" fillId="2" borderId="21" xfId="0" applyFont="1" applyFill="1" applyBorder="1" applyAlignment="1">
      <alignment horizontal="centerContinuous"/>
    </xf>
    <xf numFmtId="0" fontId="6" fillId="2" borderId="20" xfId="0" applyFont="1" applyFill="1" applyBorder="1" applyAlignment="1">
      <alignment horizontal="centerContinuous"/>
    </xf>
    <xf numFmtId="0" fontId="1" fillId="2" borderId="20" xfId="0" applyFont="1" applyFill="1" applyBorder="1" applyAlignment="1">
      <alignment horizontal="centerContinuous"/>
    </xf>
    <xf numFmtId="0" fontId="1" fillId="0" borderId="22" xfId="0" applyFont="1" applyBorder="1"/>
    <xf numFmtId="0" fontId="1" fillId="0" borderId="23" xfId="0" applyFont="1" applyBorder="1"/>
    <xf numFmtId="3" fontId="1" fillId="0" borderId="6" xfId="0" applyNumberFormat="1" applyFont="1" applyBorder="1"/>
    <xf numFmtId="0" fontId="1" fillId="0" borderId="2" xfId="0" applyFont="1" applyBorder="1"/>
    <xf numFmtId="3" fontId="1" fillId="0" borderId="4" xfId="0" applyNumberFormat="1" applyFont="1" applyBorder="1"/>
    <xf numFmtId="0" fontId="1" fillId="0" borderId="3" xfId="0" applyFont="1" applyBorder="1"/>
    <xf numFmtId="3" fontId="1" fillId="0" borderId="9" xfId="0" applyNumberFormat="1" applyFont="1" applyBorder="1"/>
    <xf numFmtId="0" fontId="1" fillId="0" borderId="8" xfId="0" applyFont="1" applyBorder="1"/>
    <xf numFmtId="0" fontId="1" fillId="0" borderId="24" xfId="0" applyFont="1" applyBorder="1"/>
    <xf numFmtId="0" fontId="1" fillId="0" borderId="23" xfId="0" applyFont="1" applyBorder="1" applyAlignment="1">
      <alignment shrinkToFit="1"/>
    </xf>
    <xf numFmtId="0" fontId="1" fillId="0" borderId="25" xfId="0" applyFont="1" applyBorder="1"/>
    <xf numFmtId="0" fontId="1" fillId="0" borderId="12" xfId="0" applyFont="1" applyBorder="1"/>
    <xf numFmtId="3" fontId="1" fillId="0" borderId="26" xfId="0" applyNumberFormat="1" applyFont="1" applyBorder="1"/>
    <xf numFmtId="0" fontId="1" fillId="0" borderId="27" xfId="0" applyFont="1" applyBorder="1"/>
    <xf numFmtId="3" fontId="1" fillId="0" borderId="28" xfId="0" applyNumberFormat="1" applyFont="1" applyBorder="1"/>
    <xf numFmtId="0" fontId="1" fillId="0" borderId="29" xfId="0" applyFont="1" applyBorder="1"/>
    <xf numFmtId="0" fontId="6" fillId="2" borderId="2" xfId="0" applyFont="1" applyFill="1" applyBorder="1"/>
    <xf numFmtId="0" fontId="6" fillId="2" borderId="4" xfId="0" applyFont="1" applyFill="1" applyBorder="1"/>
    <xf numFmtId="0" fontId="6" fillId="2" borderId="3" xfId="0" applyFont="1" applyFill="1" applyBorder="1"/>
    <xf numFmtId="0" fontId="6" fillId="2" borderId="30" xfId="0" applyFont="1" applyFill="1" applyBorder="1"/>
    <xf numFmtId="0" fontId="6" fillId="2" borderId="31" xfId="0" applyFont="1" applyFill="1" applyBorder="1"/>
    <xf numFmtId="0" fontId="1" fillId="0" borderId="32" xfId="0" applyFont="1" applyBorder="1"/>
    <xf numFmtId="0" fontId="1" fillId="0" borderId="33" xfId="0" applyFont="1" applyBorder="1"/>
    <xf numFmtId="0" fontId="1" fillId="0" borderId="34" xfId="0" applyFont="1" applyBorder="1"/>
    <xf numFmtId="0" fontId="1" fillId="0" borderId="0" xfId="0" applyFont="1" applyBorder="1" applyAlignment="1">
      <alignment horizontal="right"/>
    </xf>
    <xf numFmtId="165" fontId="1" fillId="0" borderId="0" xfId="0" applyNumberFormat="1" applyFont="1" applyBorder="1"/>
    <xf numFmtId="0" fontId="1" fillId="0" borderId="0" xfId="0" applyFont="1" applyFill="1" applyBorder="1"/>
    <xf numFmtId="0" fontId="1" fillId="0" borderId="35" xfId="0" applyFont="1" applyBorder="1"/>
    <xf numFmtId="0" fontId="1" fillId="0" borderId="36" xfId="0" applyFont="1" applyBorder="1"/>
    <xf numFmtId="0" fontId="1" fillId="0" borderId="37" xfId="0" applyFont="1" applyBorder="1"/>
    <xf numFmtId="0" fontId="1" fillId="0" borderId="38" xfId="0" applyFont="1" applyBorder="1"/>
    <xf numFmtId="164" fontId="1" fillId="0" borderId="39" xfId="0" applyNumberFormat="1" applyFont="1" applyBorder="1" applyAlignment="1">
      <alignment horizontal="right"/>
    </xf>
    <xf numFmtId="0" fontId="1" fillId="0" borderId="39" xfId="0" applyFont="1" applyBorder="1"/>
    <xf numFmtId="0" fontId="1" fillId="0" borderId="9" xfId="0" applyFont="1" applyBorder="1"/>
    <xf numFmtId="164" fontId="1" fillId="0" borderId="8" xfId="0" applyNumberFormat="1" applyFont="1" applyBorder="1" applyAlignment="1">
      <alignment horizontal="right"/>
    </xf>
    <xf numFmtId="0" fontId="5" fillId="2" borderId="27" xfId="0" applyFont="1" applyFill="1" applyBorder="1"/>
    <xf numFmtId="0" fontId="5" fillId="2" borderId="28" xfId="0" applyFont="1" applyFill="1" applyBorder="1"/>
    <xf numFmtId="0" fontId="5" fillId="2" borderId="29" xfId="0" applyFont="1" applyFill="1" applyBorder="1"/>
    <xf numFmtId="0" fontId="5" fillId="0" borderId="0" xfId="0" applyFont="1"/>
    <xf numFmtId="0" fontId="1" fillId="0" borderId="0" xfId="0" applyFont="1" applyAlignment="1">
      <alignment vertical="justify"/>
    </xf>
    <xf numFmtId="49" fontId="1" fillId="0" borderId="40" xfId="20" applyNumberFormat="1" applyFont="1" applyBorder="1">
      <alignment/>
      <protection/>
    </xf>
    <xf numFmtId="49" fontId="1" fillId="0" borderId="40" xfId="20" applyNumberFormat="1" applyFont="1" applyBorder="1" applyAlignment="1">
      <alignment horizontal="right"/>
      <protection/>
    </xf>
    <xf numFmtId="0" fontId="1" fillId="0" borderId="41" xfId="20" applyFont="1" applyBorder="1">
      <alignment/>
      <protection/>
    </xf>
    <xf numFmtId="49" fontId="1" fillId="0" borderId="40" xfId="0" applyNumberFormat="1" applyFont="1" applyBorder="1" applyAlignment="1">
      <alignment horizontal="left"/>
    </xf>
    <xf numFmtId="0" fontId="1" fillId="0" borderId="42" xfId="0" applyNumberFormat="1" applyFont="1" applyBorder="1"/>
    <xf numFmtId="49" fontId="1" fillId="0" borderId="43" xfId="20" applyNumberFormat="1" applyFont="1" applyBorder="1">
      <alignment/>
      <protection/>
    </xf>
    <xf numFmtId="49" fontId="1" fillId="0" borderId="43" xfId="20" applyNumberFormat="1" applyFont="1" applyBorder="1" applyAlignment="1">
      <alignment horizontal="right"/>
      <protection/>
    </xf>
    <xf numFmtId="49" fontId="2" fillId="0" borderId="0" xfId="0" applyNumberFormat="1" applyFont="1" applyAlignment="1">
      <alignment horizontal="centerContinuous"/>
    </xf>
    <xf numFmtId="0" fontId="2" fillId="0" borderId="0" xfId="0" applyFont="1" applyAlignment="1">
      <alignment horizontal="centerContinuous"/>
    </xf>
    <xf numFmtId="0" fontId="2" fillId="0" borderId="0" xfId="0" applyFont="1" applyBorder="1" applyAlignment="1">
      <alignment horizontal="centerContinuous"/>
    </xf>
    <xf numFmtId="49" fontId="6" fillId="2" borderId="19" xfId="0" applyNumberFormat="1" applyFont="1" applyFill="1" applyBorder="1" applyAlignment="1">
      <alignment horizontal="center"/>
    </xf>
    <xf numFmtId="0" fontId="6" fillId="2" borderId="20" xfId="0" applyFont="1" applyFill="1" applyBorder="1" applyAlignment="1">
      <alignment horizontal="center"/>
    </xf>
    <xf numFmtId="0" fontId="6" fillId="2" borderId="21" xfId="0" applyFont="1" applyFill="1" applyBorder="1" applyAlignment="1">
      <alignment horizontal="center"/>
    </xf>
    <xf numFmtId="0" fontId="6" fillId="2" borderId="44" xfId="0" applyFont="1" applyFill="1" applyBorder="1" applyAlignment="1">
      <alignment horizontal="center"/>
    </xf>
    <xf numFmtId="0" fontId="6" fillId="2" borderId="45" xfId="0" applyFont="1" applyFill="1" applyBorder="1" applyAlignment="1">
      <alignment horizontal="center"/>
    </xf>
    <xf numFmtId="0" fontId="6" fillId="2" borderId="46" xfId="0" applyFont="1" applyFill="1" applyBorder="1" applyAlignment="1">
      <alignment horizontal="center"/>
    </xf>
    <xf numFmtId="3" fontId="1" fillId="0" borderId="34" xfId="0" applyNumberFormat="1" applyFont="1" applyBorder="1"/>
    <xf numFmtId="0" fontId="6" fillId="2" borderId="19" xfId="0" applyFont="1" applyFill="1" applyBorder="1"/>
    <xf numFmtId="0" fontId="6" fillId="2" borderId="20" xfId="0" applyFont="1" applyFill="1" applyBorder="1"/>
    <xf numFmtId="3" fontId="6" fillId="2" borderId="21" xfId="0" applyNumberFormat="1" applyFont="1" applyFill="1" applyBorder="1"/>
    <xf numFmtId="3" fontId="6" fillId="2" borderId="44" xfId="0" applyNumberFormat="1" applyFont="1" applyFill="1" applyBorder="1"/>
    <xf numFmtId="3" fontId="6" fillId="2" borderId="45" xfId="0" applyNumberFormat="1" applyFont="1" applyFill="1" applyBorder="1"/>
    <xf numFmtId="3" fontId="6" fillId="2" borderId="46" xfId="0" applyNumberFormat="1" applyFont="1" applyFill="1" applyBorder="1"/>
    <xf numFmtId="3" fontId="2" fillId="0" borderId="0" xfId="0" applyNumberFormat="1" applyFont="1" applyAlignment="1">
      <alignment horizontal="centerContinuous"/>
    </xf>
    <xf numFmtId="0" fontId="1" fillId="2" borderId="31" xfId="0" applyFont="1" applyFill="1" applyBorder="1"/>
    <xf numFmtId="0" fontId="6" fillId="2" borderId="47" xfId="0" applyFont="1" applyFill="1" applyBorder="1" applyAlignment="1">
      <alignment horizontal="right"/>
    </xf>
    <xf numFmtId="0" fontId="6" fillId="2" borderId="4" xfId="0" applyFont="1" applyFill="1" applyBorder="1" applyAlignment="1">
      <alignment horizontal="right"/>
    </xf>
    <xf numFmtId="0" fontId="6" fillId="2" borderId="3" xfId="0" applyFont="1" applyFill="1" applyBorder="1" applyAlignment="1">
      <alignment horizontal="center"/>
    </xf>
    <xf numFmtId="4" fontId="4" fillId="2" borderId="4" xfId="0" applyNumberFormat="1" applyFont="1" applyFill="1" applyBorder="1" applyAlignment="1">
      <alignment horizontal="right"/>
    </xf>
    <xf numFmtId="4" fontId="4" fillId="2" borderId="31" xfId="0" applyNumberFormat="1" applyFont="1" applyFill="1" applyBorder="1" applyAlignment="1">
      <alignment horizontal="right"/>
    </xf>
    <xf numFmtId="0" fontId="1" fillId="0" borderId="15" xfId="0" applyFont="1" applyBorder="1"/>
    <xf numFmtId="3" fontId="1" fillId="0" borderId="24" xfId="0" applyNumberFormat="1" applyFont="1" applyBorder="1" applyAlignment="1">
      <alignment horizontal="right"/>
    </xf>
    <xf numFmtId="164" fontId="1" fillId="0" borderId="10" xfId="0" applyNumberFormat="1" applyFont="1" applyBorder="1" applyAlignment="1">
      <alignment horizontal="right"/>
    </xf>
    <xf numFmtId="3" fontId="1" fillId="0" borderId="35" xfId="0" applyNumberFormat="1" applyFont="1" applyBorder="1" applyAlignment="1">
      <alignment horizontal="right"/>
    </xf>
    <xf numFmtId="4" fontId="1" fillId="0" borderId="23" xfId="0" applyNumberFormat="1" applyFont="1" applyBorder="1" applyAlignment="1">
      <alignment horizontal="right"/>
    </xf>
    <xf numFmtId="3" fontId="1" fillId="0" borderId="15" xfId="0" applyNumberFormat="1" applyFont="1" applyBorder="1" applyAlignment="1">
      <alignment horizontal="right"/>
    </xf>
    <xf numFmtId="0" fontId="1" fillId="2" borderId="27" xfId="0" applyFont="1" applyFill="1" applyBorder="1"/>
    <xf numFmtId="0" fontId="6" fillId="2" borderId="28" xfId="0" applyFont="1" applyFill="1" applyBorder="1"/>
    <xf numFmtId="0" fontId="1" fillId="2" borderId="28" xfId="0" applyFont="1" applyFill="1" applyBorder="1"/>
    <xf numFmtId="4" fontId="1" fillId="2" borderId="48" xfId="0" applyNumberFormat="1" applyFont="1" applyFill="1" applyBorder="1"/>
    <xf numFmtId="4" fontId="1" fillId="2" borderId="27" xfId="0" applyNumberFormat="1" applyFont="1" applyFill="1" applyBorder="1"/>
    <xf numFmtId="4" fontId="1" fillId="2" borderId="28" xfId="0" applyNumberFormat="1" applyFont="1" applyFill="1" applyBorder="1"/>
    <xf numFmtId="3" fontId="3" fillId="0" borderId="0" xfId="0" applyNumberFormat="1" applyFont="1"/>
    <xf numFmtId="4" fontId="3" fillId="0" borderId="0" xfId="0" applyNumberFormat="1" applyFont="1"/>
    <xf numFmtId="0" fontId="1" fillId="0" borderId="0" xfId="20" applyFont="1">
      <alignment/>
      <protection/>
    </xf>
    <xf numFmtId="0" fontId="1" fillId="0" borderId="0" xfId="20" applyFont="1" applyAlignment="1">
      <alignment horizontal="right"/>
      <protection/>
    </xf>
    <xf numFmtId="49" fontId="3" fillId="0" borderId="12" xfId="0" applyNumberFormat="1" applyFont="1" applyBorder="1"/>
    <xf numFmtId="3" fontId="1" fillId="0" borderId="32" xfId="0" applyNumberFormat="1" applyFont="1" applyBorder="1"/>
    <xf numFmtId="3" fontId="1" fillId="0" borderId="49" xfId="0" applyNumberFormat="1" applyFont="1" applyBorder="1"/>
    <xf numFmtId="3" fontId="1" fillId="0" borderId="50" xfId="0" applyNumberFormat="1" applyFont="1" applyBorder="1"/>
    <xf numFmtId="0" fontId="7" fillId="0" borderId="0" xfId="20" applyFont="1" applyFill="1" applyBorder="1" applyAlignment="1">
      <alignment vertical="center" wrapText="1"/>
      <protection/>
    </xf>
    <xf numFmtId="49" fontId="6" fillId="2" borderId="8" xfId="0" applyNumberFormat="1" applyFont="1" applyFill="1" applyBorder="1"/>
    <xf numFmtId="0" fontId="6" fillId="0" borderId="0" xfId="0" applyFont="1" applyFill="1" applyBorder="1"/>
    <xf numFmtId="3" fontId="6" fillId="0" borderId="0" xfId="0" applyNumberFormat="1" applyFont="1" applyFill="1" applyBorder="1"/>
    <xf numFmtId="0" fontId="1" fillId="0" borderId="0" xfId="20" applyFont="1" applyFill="1">
      <alignment/>
      <protection/>
    </xf>
    <xf numFmtId="0" fontId="1" fillId="0" borderId="40" xfId="20" applyFont="1" applyFill="1" applyBorder="1">
      <alignment/>
      <protection/>
    </xf>
    <xf numFmtId="49" fontId="1" fillId="0" borderId="40" xfId="20" applyNumberFormat="1" applyFont="1" applyFill="1" applyBorder="1" applyAlignment="1">
      <alignment horizontal="left"/>
      <protection/>
    </xf>
    <xf numFmtId="0" fontId="1" fillId="0" borderId="42" xfId="20" applyFont="1" applyFill="1" applyBorder="1">
      <alignment/>
      <protection/>
    </xf>
    <xf numFmtId="0" fontId="1" fillId="0" borderId="43" xfId="20" applyFont="1" applyFill="1" applyBorder="1">
      <alignment/>
      <protection/>
    </xf>
    <xf numFmtId="0" fontId="14" fillId="0" borderId="0" xfId="20" applyFont="1" applyFill="1">
      <alignment/>
      <protection/>
    </xf>
    <xf numFmtId="4" fontId="1" fillId="0" borderId="0" xfId="20" applyNumberFormat="1" applyFont="1">
      <alignment/>
      <protection/>
    </xf>
    <xf numFmtId="0" fontId="3" fillId="0" borderId="41" xfId="20" applyFont="1" applyFill="1" applyBorder="1" applyAlignment="1">
      <alignment horizontal="left"/>
      <protection/>
    </xf>
    <xf numFmtId="49" fontId="4" fillId="0" borderId="40" xfId="20" applyNumberFormat="1" applyFont="1" applyBorder="1">
      <alignment/>
      <protection/>
    </xf>
    <xf numFmtId="49" fontId="4" fillId="0" borderId="43" xfId="20" applyNumberFormat="1" applyFont="1" applyBorder="1">
      <alignment/>
      <protection/>
    </xf>
    <xf numFmtId="0" fontId="7" fillId="0" borderId="0" xfId="20" applyFont="1" applyFill="1" applyAlignment="1">
      <alignment vertical="center" wrapText="1"/>
      <protection/>
    </xf>
    <xf numFmtId="0" fontId="4" fillId="0" borderId="8" xfId="0" applyFont="1" applyBorder="1"/>
    <xf numFmtId="49" fontId="6" fillId="2" borderId="32" xfId="0" applyNumberFormat="1" applyFont="1" applyFill="1" applyBorder="1"/>
    <xf numFmtId="0" fontId="9" fillId="0" borderId="0" xfId="20" applyFont="1" applyFill="1" applyAlignment="1">
      <alignment horizontal="centerContinuous"/>
      <protection/>
    </xf>
    <xf numFmtId="0" fontId="10" fillId="0" borderId="0" xfId="20" applyFont="1" applyFill="1" applyAlignment="1">
      <alignment horizontal="centerContinuous"/>
      <protection/>
    </xf>
    <xf numFmtId="0" fontId="10" fillId="0" borderId="0" xfId="20" applyFont="1" applyFill="1" applyAlignment="1">
      <alignment horizontal="right"/>
      <protection/>
    </xf>
    <xf numFmtId="0" fontId="3" fillId="0" borderId="0" xfId="20" applyFont="1" applyFill="1">
      <alignment/>
      <protection/>
    </xf>
    <xf numFmtId="0" fontId="1" fillId="0" borderId="0" xfId="20" applyFont="1" applyFill="1" applyAlignment="1">
      <alignment horizontal="right"/>
      <protection/>
    </xf>
    <xf numFmtId="0" fontId="1" fillId="0" borderId="0" xfId="20" applyFont="1" applyFill="1" applyAlignment="1">
      <alignment/>
      <protection/>
    </xf>
    <xf numFmtId="49" fontId="3" fillId="0" borderId="10" xfId="20" applyNumberFormat="1" applyFont="1" applyFill="1" applyBorder="1">
      <alignment/>
      <protection/>
    </xf>
    <xf numFmtId="0" fontId="3" fillId="0" borderId="8" xfId="20" applyFont="1" applyFill="1" applyBorder="1" applyAlignment="1">
      <alignment horizontal="center"/>
      <protection/>
    </xf>
    <xf numFmtId="0" fontId="3" fillId="0" borderId="8" xfId="20" applyNumberFormat="1" applyFont="1" applyFill="1" applyBorder="1" applyAlignment="1">
      <alignment horizontal="center"/>
      <protection/>
    </xf>
    <xf numFmtId="0" fontId="3" fillId="0" borderId="10" xfId="20" applyFont="1" applyFill="1" applyBorder="1" applyAlignment="1">
      <alignment horizontal="center"/>
      <protection/>
    </xf>
    <xf numFmtId="0" fontId="0" fillId="0" borderId="0" xfId="20" applyFill="1" applyAlignment="1">
      <alignment vertical="center"/>
      <protection/>
    </xf>
    <xf numFmtId="9" fontId="0" fillId="0" borderId="0" xfId="22" applyFont="1" applyFill="1" applyAlignment="1">
      <alignment vertical="center"/>
    </xf>
    <xf numFmtId="3" fontId="0" fillId="0" borderId="0" xfId="0" applyNumberFormat="1" applyFill="1" applyBorder="1"/>
    <xf numFmtId="3" fontId="1" fillId="0" borderId="49" xfId="0" applyNumberFormat="1" applyFont="1" applyFill="1" applyBorder="1"/>
    <xf numFmtId="3" fontId="17" fillId="0" borderId="0" xfId="0" applyNumberFormat="1" applyFont="1"/>
    <xf numFmtId="0" fontId="3" fillId="0" borderId="10" xfId="20" applyFont="1" applyFill="1" applyBorder="1" applyAlignment="1">
      <alignment horizontal="center" vertical="center"/>
      <protection/>
    </xf>
    <xf numFmtId="0" fontId="3" fillId="0" borderId="10" xfId="20" applyFont="1" applyFill="1" applyBorder="1" applyAlignment="1">
      <alignment horizontal="center" vertical="center" shrinkToFit="1"/>
      <protection/>
    </xf>
    <xf numFmtId="0" fontId="1" fillId="0" borderId="0" xfId="20" applyFont="1" applyFill="1" applyAlignment="1">
      <alignment horizontal="center" vertical="center" shrinkToFit="1"/>
      <protection/>
    </xf>
    <xf numFmtId="0" fontId="0" fillId="0" borderId="0" xfId="20" applyFill="1" applyAlignment="1">
      <alignment horizontal="center" vertical="center" shrinkToFit="1"/>
      <protection/>
    </xf>
    <xf numFmtId="0" fontId="1" fillId="0" borderId="0" xfId="20" applyFont="1" applyAlignment="1">
      <alignment horizontal="center" vertical="center" shrinkToFit="1"/>
      <protection/>
    </xf>
    <xf numFmtId="0" fontId="1" fillId="0" borderId="0" xfId="20" applyFont="1" applyFill="1" applyAlignment="1">
      <alignment horizontal="center" vertical="center"/>
      <protection/>
    </xf>
    <xf numFmtId="0" fontId="0" fillId="0" borderId="0" xfId="20" applyFill="1" applyAlignment="1">
      <alignment horizontal="center" vertical="center"/>
      <protection/>
    </xf>
    <xf numFmtId="0" fontId="1" fillId="0" borderId="0" xfId="20" applyFont="1" applyAlignment="1">
      <alignment horizontal="center" vertical="center"/>
      <protection/>
    </xf>
    <xf numFmtId="167" fontId="1" fillId="0" borderId="0" xfId="20" applyNumberFormat="1" applyFont="1" applyAlignment="1">
      <alignment horizontal="center" vertical="center" shrinkToFit="1"/>
      <protection/>
    </xf>
    <xf numFmtId="49" fontId="3" fillId="0" borderId="51" xfId="20" applyNumberFormat="1" applyFont="1" applyFill="1" applyBorder="1" applyAlignment="1">
      <alignment horizontal="left"/>
      <protection/>
    </xf>
    <xf numFmtId="49" fontId="3" fillId="0" borderId="52" xfId="20" applyNumberFormat="1" applyFont="1" applyFill="1" applyBorder="1" applyAlignment="1">
      <alignment horizontal="left"/>
      <protection/>
    </xf>
    <xf numFmtId="0" fontId="3" fillId="0" borderId="0" xfId="0" applyNumberFormat="1" applyFont="1" applyBorder="1"/>
    <xf numFmtId="0" fontId="1" fillId="0" borderId="34" xfId="0" applyNumberFormat="1" applyFont="1" applyBorder="1"/>
    <xf numFmtId="0" fontId="1" fillId="0" borderId="32" xfId="0" applyNumberFormat="1" applyFont="1" applyBorder="1"/>
    <xf numFmtId="0" fontId="1" fillId="0" borderId="49" xfId="0" applyNumberFormat="1" applyFont="1" applyBorder="1"/>
    <xf numFmtId="0" fontId="1" fillId="0" borderId="49" xfId="0" applyNumberFormat="1" applyFont="1" applyFill="1" applyBorder="1"/>
    <xf numFmtId="0" fontId="1" fillId="0" borderId="50" xfId="0" applyNumberFormat="1" applyFont="1" applyBorder="1"/>
    <xf numFmtId="0" fontId="1" fillId="0" borderId="0" xfId="20" applyFont="1" applyFill="1" applyBorder="1" applyAlignment="1">
      <alignment horizontal="center" vertical="center"/>
      <protection/>
    </xf>
    <xf numFmtId="49" fontId="11" fillId="0" borderId="0" xfId="20" applyNumberFormat="1" applyFont="1" applyFill="1" applyBorder="1" applyAlignment="1">
      <alignment horizontal="left" vertical="center"/>
      <protection/>
    </xf>
    <xf numFmtId="0" fontId="11" fillId="0" borderId="0" xfId="20" applyFont="1" applyFill="1" applyBorder="1" applyAlignment="1">
      <alignment vertical="center"/>
      <protection/>
    </xf>
    <xf numFmtId="4" fontId="1" fillId="0" borderId="0" xfId="20" applyNumberFormat="1" applyFont="1" applyFill="1" applyBorder="1" applyAlignment="1">
      <alignment horizontal="right" vertical="center"/>
      <protection/>
    </xf>
    <xf numFmtId="4" fontId="6" fillId="0" borderId="0" xfId="20" applyNumberFormat="1" applyFont="1" applyFill="1" applyBorder="1" applyAlignment="1">
      <alignment vertical="center"/>
      <protection/>
    </xf>
    <xf numFmtId="0" fontId="0" fillId="0" borderId="0" xfId="20" applyFill="1" applyBorder="1" applyAlignment="1">
      <alignment horizontal="center" vertical="center"/>
      <protection/>
    </xf>
    <xf numFmtId="0" fontId="0" fillId="0" borderId="0" xfId="20" applyFill="1" applyBorder="1" applyAlignment="1">
      <alignment horizontal="center" vertical="center" shrinkToFit="1"/>
      <protection/>
    </xf>
    <xf numFmtId="0" fontId="1" fillId="3" borderId="0" xfId="20" applyFont="1" applyFill="1">
      <alignment/>
      <protection/>
    </xf>
    <xf numFmtId="0" fontId="7" fillId="0" borderId="10" xfId="20" applyFont="1" applyFill="1" applyBorder="1" applyAlignment="1">
      <alignment horizontal="center" vertical="center"/>
      <protection/>
    </xf>
    <xf numFmtId="49" fontId="7" fillId="0" borderId="10" xfId="20" applyNumberFormat="1" applyFont="1" applyFill="1" applyBorder="1" applyAlignment="1">
      <alignment horizontal="left" vertical="center"/>
      <protection/>
    </xf>
    <xf numFmtId="0" fontId="16" fillId="0" borderId="10" xfId="20" applyFont="1" applyFill="1" applyBorder="1" applyAlignment="1">
      <alignment vertical="center" wrapText="1"/>
      <protection/>
    </xf>
    <xf numFmtId="49" fontId="7" fillId="0" borderId="10" xfId="20" applyNumberFormat="1" applyFont="1" applyFill="1" applyBorder="1" applyAlignment="1">
      <alignment horizontal="center" vertical="center" shrinkToFit="1"/>
      <protection/>
    </xf>
    <xf numFmtId="4" fontId="7" fillId="0" borderId="10" xfId="20" applyNumberFormat="1" applyFont="1" applyFill="1" applyBorder="1" applyAlignment="1">
      <alignment horizontal="right" vertical="center"/>
      <protection/>
    </xf>
    <xf numFmtId="4" fontId="7" fillId="0" borderId="10" xfId="20" applyNumberFormat="1" applyFont="1" applyFill="1" applyBorder="1" applyAlignment="1">
      <alignment vertical="center"/>
      <protection/>
    </xf>
    <xf numFmtId="0" fontId="0" fillId="0" borderId="10" xfId="20" applyFill="1" applyBorder="1" applyAlignment="1">
      <alignment horizontal="center" vertical="center"/>
      <protection/>
    </xf>
    <xf numFmtId="0" fontId="0" fillId="0" borderId="10" xfId="20" applyFill="1" applyBorder="1" applyAlignment="1">
      <alignment horizontal="center" vertical="center" shrinkToFit="1"/>
      <protection/>
    </xf>
    <xf numFmtId="0" fontId="12" fillId="0" borderId="10" xfId="20" applyFont="1" applyFill="1" applyBorder="1" applyAlignment="1">
      <alignment horizontal="center" vertical="center"/>
      <protection/>
    </xf>
    <xf numFmtId="0" fontId="6" fillId="4" borderId="10" xfId="20" applyFont="1" applyFill="1" applyBorder="1" applyAlignment="1">
      <alignment horizontal="center" vertical="center"/>
      <protection/>
    </xf>
    <xf numFmtId="49" fontId="6" fillId="4" borderId="10" xfId="20" applyNumberFormat="1" applyFont="1" applyFill="1" applyBorder="1" applyAlignment="1">
      <alignment horizontal="left" vertical="center"/>
      <protection/>
    </xf>
    <xf numFmtId="0" fontId="6" fillId="4" borderId="10" xfId="20" applyFont="1" applyFill="1" applyBorder="1" applyAlignment="1">
      <alignment vertical="center"/>
      <protection/>
    </xf>
    <xf numFmtId="0" fontId="12" fillId="4" borderId="10" xfId="20" applyFont="1" applyFill="1" applyBorder="1" applyAlignment="1">
      <alignment horizontal="center" vertical="center"/>
      <protection/>
    </xf>
    <xf numFmtId="0" fontId="12" fillId="4" borderId="10" xfId="20" applyNumberFormat="1" applyFont="1" applyFill="1" applyBorder="1" applyAlignment="1">
      <alignment horizontal="right" vertical="center"/>
      <protection/>
    </xf>
    <xf numFmtId="0" fontId="12" fillId="4" borderId="10" xfId="20" applyNumberFormat="1" applyFont="1" applyFill="1" applyBorder="1" applyAlignment="1">
      <alignment vertical="center"/>
      <protection/>
    </xf>
    <xf numFmtId="0" fontId="0" fillId="4" borderId="10" xfId="20" applyFill="1" applyBorder="1" applyAlignment="1">
      <alignment horizontal="center" vertical="center"/>
      <protection/>
    </xf>
    <xf numFmtId="0" fontId="0" fillId="4" borderId="10" xfId="20" applyFill="1" applyBorder="1" applyAlignment="1">
      <alignment horizontal="center" vertical="center" shrinkToFit="1"/>
      <protection/>
    </xf>
    <xf numFmtId="0" fontId="7" fillId="0" borderId="10" xfId="20" applyFont="1" applyFill="1" applyBorder="1" applyAlignment="1">
      <alignment vertical="center" wrapText="1"/>
      <protection/>
    </xf>
    <xf numFmtId="0" fontId="0" fillId="0" borderId="10" xfId="20" applyFont="1" applyFill="1" applyBorder="1" applyAlignment="1">
      <alignment horizontal="center" vertical="center"/>
      <protection/>
    </xf>
    <xf numFmtId="0" fontId="0" fillId="0" borderId="10" xfId="20" applyFont="1" applyFill="1" applyBorder="1" applyAlignment="1">
      <alignment horizontal="center" vertical="center" shrinkToFit="1"/>
      <protection/>
    </xf>
    <xf numFmtId="49" fontId="11" fillId="0" borderId="10" xfId="20" applyNumberFormat="1" applyFont="1" applyFill="1" applyBorder="1" applyAlignment="1">
      <alignment horizontal="left" vertical="center"/>
      <protection/>
    </xf>
    <xf numFmtId="0" fontId="11" fillId="0" borderId="10" xfId="20" applyFont="1" applyFill="1" applyBorder="1" applyAlignment="1">
      <alignment vertical="center"/>
      <protection/>
    </xf>
    <xf numFmtId="4" fontId="12" fillId="0" borderId="10" xfId="20" applyNumberFormat="1" applyFont="1" applyFill="1" applyBorder="1" applyAlignment="1">
      <alignment horizontal="right" vertical="center"/>
      <protection/>
    </xf>
    <xf numFmtId="4" fontId="18" fillId="0" borderId="10" xfId="20" applyNumberFormat="1" applyFont="1" applyFill="1" applyBorder="1" applyAlignment="1">
      <alignment horizontal="right" vertical="center"/>
      <protection/>
    </xf>
    <xf numFmtId="4" fontId="6" fillId="0" borderId="10" xfId="20" applyNumberFormat="1" applyFont="1" applyFill="1" applyBorder="1" applyAlignment="1">
      <alignment vertical="center"/>
      <protection/>
    </xf>
    <xf numFmtId="0" fontId="1" fillId="0" borderId="10" xfId="20" applyFont="1" applyFill="1" applyBorder="1" applyAlignment="1">
      <alignment horizontal="center" vertical="center"/>
      <protection/>
    </xf>
    <xf numFmtId="4" fontId="1" fillId="0" borderId="10" xfId="20" applyNumberFormat="1" applyFont="1" applyFill="1" applyBorder="1" applyAlignment="1">
      <alignment horizontal="right" vertical="center"/>
      <protection/>
    </xf>
    <xf numFmtId="0" fontId="1" fillId="4" borderId="0" xfId="20" applyFont="1" applyFill="1">
      <alignment/>
      <protection/>
    </xf>
    <xf numFmtId="0" fontId="1" fillId="4" borderId="10" xfId="20" applyFont="1" applyFill="1" applyBorder="1" applyAlignment="1">
      <alignment horizontal="center" vertical="center"/>
      <protection/>
    </xf>
    <xf numFmtId="0" fontId="1" fillId="4" borderId="10" xfId="20" applyNumberFormat="1" applyFont="1" applyFill="1" applyBorder="1" applyAlignment="1">
      <alignment horizontal="right" vertical="center"/>
      <protection/>
    </xf>
    <xf numFmtId="0" fontId="1" fillId="4" borderId="10" xfId="20" applyNumberFormat="1" applyFont="1" applyFill="1" applyBorder="1" applyAlignment="1">
      <alignment vertical="center"/>
      <protection/>
    </xf>
    <xf numFmtId="0" fontId="15" fillId="0" borderId="10" xfId="0" applyFont="1" applyFill="1" applyBorder="1" applyAlignment="1">
      <alignment vertical="center"/>
    </xf>
    <xf numFmtId="49" fontId="13" fillId="0" borderId="10" xfId="20" applyNumberFormat="1" applyFont="1" applyFill="1" applyBorder="1" applyAlignment="1">
      <alignment horizontal="center" vertical="center" shrinkToFit="1"/>
      <protection/>
    </xf>
    <xf numFmtId="4" fontId="13" fillId="0" borderId="10" xfId="20" applyNumberFormat="1" applyFont="1" applyFill="1" applyBorder="1" applyAlignment="1">
      <alignment horizontal="right" vertical="center"/>
      <protection/>
    </xf>
    <xf numFmtId="4" fontId="13" fillId="0" borderId="10" xfId="20" applyNumberFormat="1" applyFont="1" applyFill="1" applyBorder="1" applyAlignment="1">
      <alignment vertical="center"/>
      <protection/>
    </xf>
    <xf numFmtId="4" fontId="1" fillId="4" borderId="10" xfId="20" applyNumberFormat="1" applyFont="1" applyFill="1" applyBorder="1" applyAlignment="1">
      <alignment horizontal="right" vertical="center"/>
      <protection/>
    </xf>
    <xf numFmtId="4" fontId="18" fillId="4" borderId="10" xfId="20" applyNumberFormat="1" applyFont="1" applyFill="1" applyBorder="1" applyAlignment="1">
      <alignment horizontal="right" vertical="center"/>
      <protection/>
    </xf>
    <xf numFmtId="4" fontId="6" fillId="4" borderId="10" xfId="20" applyNumberFormat="1" applyFont="1" applyFill="1" applyBorder="1" applyAlignment="1">
      <alignment vertical="center"/>
      <protection/>
    </xf>
    <xf numFmtId="4" fontId="7" fillId="4" borderId="10" xfId="20" applyNumberFormat="1" applyFont="1" applyFill="1" applyBorder="1" applyAlignment="1">
      <alignment horizontal="right" vertical="center"/>
      <protection/>
    </xf>
    <xf numFmtId="0" fontId="7" fillId="4" borderId="10" xfId="20" applyFont="1" applyFill="1" applyBorder="1" applyAlignment="1">
      <alignment horizontal="center" vertical="center"/>
      <protection/>
    </xf>
    <xf numFmtId="49" fontId="16" fillId="0" borderId="10" xfId="20" applyNumberFormat="1" applyFont="1" applyFill="1" applyBorder="1" applyAlignment="1">
      <alignment horizontal="center" vertical="center" shrinkToFit="1"/>
      <protection/>
    </xf>
    <xf numFmtId="4" fontId="16" fillId="0" borderId="10" xfId="20" applyNumberFormat="1" applyFont="1" applyFill="1" applyBorder="1" applyAlignment="1">
      <alignment horizontal="right" vertical="center"/>
      <protection/>
    </xf>
    <xf numFmtId="0" fontId="16" fillId="0" borderId="5" xfId="0" applyNumberFormat="1" applyFont="1" applyFill="1" applyBorder="1" applyAlignment="1">
      <alignment horizontal="left" vertical="center" wrapText="1"/>
    </xf>
    <xf numFmtId="4" fontId="7" fillId="0" borderId="5" xfId="20" applyNumberFormat="1" applyFont="1" applyFill="1" applyBorder="1" applyAlignment="1">
      <alignment horizontal="center" vertical="center"/>
      <protection/>
    </xf>
    <xf numFmtId="4" fontId="7" fillId="0" borderId="5" xfId="20" applyNumberFormat="1" applyFont="1" applyFill="1" applyBorder="1" applyAlignment="1">
      <alignment horizontal="right" vertical="center"/>
      <protection/>
    </xf>
    <xf numFmtId="0" fontId="16" fillId="0" borderId="10" xfId="20" applyFont="1" applyFill="1" applyBorder="1" applyAlignment="1">
      <alignment vertical="center" wrapText="1"/>
      <protection/>
    </xf>
    <xf numFmtId="0" fontId="6" fillId="0" borderId="10" xfId="20" applyFont="1" applyFill="1" applyBorder="1" applyAlignment="1">
      <alignment horizontal="center" vertical="center"/>
      <protection/>
    </xf>
    <xf numFmtId="49" fontId="6" fillId="0" borderId="10" xfId="20" applyNumberFormat="1" applyFont="1" applyFill="1" applyBorder="1" applyAlignment="1">
      <alignment horizontal="left" vertical="center"/>
      <protection/>
    </xf>
    <xf numFmtId="0" fontId="1" fillId="0" borderId="0" xfId="0" applyFont="1" applyAlignment="1">
      <alignment horizontal="left" wrapText="1"/>
    </xf>
    <xf numFmtId="166" fontId="1" fillId="0" borderId="53" xfId="0" applyNumberFormat="1" applyFont="1" applyBorder="1" applyAlignment="1">
      <alignment horizontal="right" indent="2"/>
    </xf>
    <xf numFmtId="166" fontId="1" fillId="0" borderId="14" xfId="0" applyNumberFormat="1" applyFont="1" applyBorder="1" applyAlignment="1">
      <alignment horizontal="right" indent="2"/>
    </xf>
    <xf numFmtId="166" fontId="5" fillId="2" borderId="54" xfId="0" applyNumberFormat="1" applyFont="1" applyFill="1" applyBorder="1" applyAlignment="1">
      <alignment horizontal="right" indent="2"/>
    </xf>
    <xf numFmtId="166" fontId="5" fillId="2" borderId="48" xfId="0" applyNumberFormat="1" applyFont="1" applyFill="1" applyBorder="1" applyAlignment="1">
      <alignment horizontal="right" indent="2"/>
    </xf>
    <xf numFmtId="0" fontId="16" fillId="0" borderId="0" xfId="0" applyFont="1" applyAlignment="1">
      <alignment horizontal="left" vertical="top" wrapText="1"/>
    </xf>
    <xf numFmtId="0" fontId="1" fillId="0" borderId="27" xfId="0" applyFont="1" applyBorder="1" applyAlignment="1">
      <alignment horizontal="center" shrinkToFit="1"/>
    </xf>
    <xf numFmtId="0" fontId="1" fillId="0" borderId="29" xfId="0" applyFont="1" applyBorder="1" applyAlignment="1">
      <alignment horizontal="center" shrinkToFit="1"/>
    </xf>
    <xf numFmtId="0" fontId="3" fillId="0" borderId="53" xfId="0" applyFont="1" applyBorder="1" applyAlignment="1">
      <alignment horizontal="left"/>
    </xf>
    <xf numFmtId="0" fontId="3" fillId="0" borderId="9" xfId="0" applyFont="1" applyBorder="1" applyAlignment="1">
      <alignment horizontal="left"/>
    </xf>
    <xf numFmtId="0" fontId="3" fillId="0" borderId="8" xfId="0" applyFont="1" applyBorder="1" applyAlignment="1">
      <alignment horizontal="left"/>
    </xf>
    <xf numFmtId="0" fontId="3" fillId="0" borderId="10" xfId="0" applyFont="1" applyBorder="1" applyAlignment="1">
      <alignment horizontal="left"/>
    </xf>
    <xf numFmtId="0" fontId="1" fillId="0" borderId="55" xfId="20" applyFont="1" applyBorder="1" applyAlignment="1">
      <alignment horizontal="center"/>
      <protection/>
    </xf>
    <xf numFmtId="0" fontId="1" fillId="0" borderId="56" xfId="20" applyFont="1" applyBorder="1" applyAlignment="1">
      <alignment horizontal="center"/>
      <protection/>
    </xf>
    <xf numFmtId="0" fontId="1" fillId="0" borderId="57" xfId="20" applyFont="1" applyBorder="1" applyAlignment="1">
      <alignment horizontal="center"/>
      <protection/>
    </xf>
    <xf numFmtId="0" fontId="1" fillId="0" borderId="58" xfId="20" applyFont="1" applyBorder="1" applyAlignment="1">
      <alignment horizontal="center"/>
      <protection/>
    </xf>
    <xf numFmtId="0" fontId="1" fillId="0" borderId="59" xfId="20" applyFont="1" applyBorder="1" applyAlignment="1">
      <alignment horizontal="left"/>
      <protection/>
    </xf>
    <xf numFmtId="0" fontId="1" fillId="0" borderId="43" xfId="20" applyFont="1" applyBorder="1" applyAlignment="1">
      <alignment horizontal="left"/>
      <protection/>
    </xf>
    <xf numFmtId="0" fontId="1" fillId="0" borderId="60" xfId="20" applyFont="1" applyBorder="1" applyAlignment="1">
      <alignment horizontal="left"/>
      <protection/>
    </xf>
    <xf numFmtId="3" fontId="6" fillId="2" borderId="28" xfId="0" applyNumberFormat="1" applyFont="1" applyFill="1" applyBorder="1" applyAlignment="1">
      <alignment horizontal="right"/>
    </xf>
    <xf numFmtId="3" fontId="6" fillId="2" borderId="48" xfId="0" applyNumberFormat="1" applyFont="1" applyFill="1" applyBorder="1" applyAlignment="1">
      <alignment horizontal="right"/>
    </xf>
    <xf numFmtId="0" fontId="8" fillId="0" borderId="0" xfId="20" applyFont="1" applyFill="1" applyAlignment="1">
      <alignment horizontal="center"/>
      <protection/>
    </xf>
    <xf numFmtId="0" fontId="1" fillId="0" borderId="55" xfId="20" applyFont="1" applyFill="1" applyBorder="1" applyAlignment="1">
      <alignment horizontal="center"/>
      <protection/>
    </xf>
    <xf numFmtId="0" fontId="1" fillId="0" borderId="56" xfId="20" applyFont="1" applyFill="1" applyBorder="1" applyAlignment="1">
      <alignment horizontal="center"/>
      <protection/>
    </xf>
    <xf numFmtId="49" fontId="1" fillId="0" borderId="57" xfId="20" applyNumberFormat="1" applyFont="1" applyFill="1" applyBorder="1" applyAlignment="1">
      <alignment horizontal="center"/>
      <protection/>
    </xf>
    <xf numFmtId="0" fontId="1" fillId="0" borderId="58" xfId="20" applyFont="1" applyFill="1" applyBorder="1" applyAlignment="1">
      <alignment horizontal="center"/>
      <protection/>
    </xf>
    <xf numFmtId="0" fontId="1" fillId="0" borderId="59" xfId="20" applyFont="1" applyFill="1" applyBorder="1" applyAlignment="1">
      <alignment horizontal="left" shrinkToFit="1"/>
      <protection/>
    </xf>
    <xf numFmtId="0" fontId="1" fillId="0" borderId="43" xfId="20" applyFont="1" applyFill="1" applyBorder="1" applyAlignment="1">
      <alignment horizontal="left" shrinkToFit="1"/>
      <protection/>
    </xf>
    <xf numFmtId="0" fontId="1" fillId="0" borderId="60" xfId="20" applyFont="1" applyFill="1" applyBorder="1" applyAlignment="1">
      <alignment horizontal="left" shrinkToFit="1"/>
      <protection/>
    </xf>
    <xf numFmtId="0" fontId="0" fillId="0" borderId="55" xfId="20" applyFill="1" applyBorder="1" applyAlignment="1">
      <alignment horizontal="center" vertical="center"/>
      <protection/>
    </xf>
    <xf numFmtId="0" fontId="0" fillId="0" borderId="42" xfId="20" applyFill="1" applyBorder="1" applyAlignment="1">
      <alignment horizontal="center" vertical="center"/>
      <protection/>
    </xf>
    <xf numFmtId="0" fontId="0" fillId="0" borderId="57" xfId="20" applyFill="1" applyBorder="1" applyAlignment="1">
      <alignment horizontal="center" vertical="center"/>
      <protection/>
    </xf>
    <xf numFmtId="0" fontId="0" fillId="0" borderId="60" xfId="20" applyFill="1" applyBorder="1" applyAlignment="1">
      <alignment horizontal="center" vertical="center"/>
      <protection/>
    </xf>
  </cellXfs>
  <cellStyles count="9">
    <cellStyle name="Normal" xfId="0"/>
    <cellStyle name="Percent" xfId="15"/>
    <cellStyle name="Currency" xfId="16"/>
    <cellStyle name="Currency [0]" xfId="17"/>
    <cellStyle name="Comma" xfId="18"/>
    <cellStyle name="Comma [0]" xfId="19"/>
    <cellStyle name="normální_POL.XLS" xfId="20"/>
    <cellStyle name="normální 2" xfId="21"/>
    <cellStyle name="Procenta"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51"/>
  <sheetViews>
    <sheetView tabSelected="1" view="pageBreakPreview" zoomScaleSheetLayoutView="100" workbookViewId="0" topLeftCell="A1">
      <selection activeCell="A159" sqref="A159"/>
    </sheetView>
  </sheetViews>
  <sheetFormatPr defaultColWidth="9.125" defaultRowHeight="12.75"/>
  <cols>
    <col min="1" max="1" width="2.00390625" style="1" customWidth="1"/>
    <col min="2" max="2" width="15.00390625" style="1" customWidth="1"/>
    <col min="3" max="3" width="15.875" style="1" customWidth="1"/>
    <col min="4" max="4" width="14.625" style="1" customWidth="1"/>
    <col min="5" max="5" width="18.25390625" style="1" customWidth="1"/>
    <col min="6" max="6" width="16.625" style="1" customWidth="1"/>
    <col min="7" max="7" width="15.25390625" style="1" customWidth="1"/>
    <col min="8" max="16384" width="9.125" style="1" customWidth="1"/>
  </cols>
  <sheetData>
    <row r="1" spans="1:7" ht="24.75" customHeight="1" thickBot="1">
      <c r="A1" s="5" t="s">
        <v>9</v>
      </c>
      <c r="B1" s="6"/>
      <c r="C1" s="6"/>
      <c r="D1" s="6"/>
      <c r="E1" s="6"/>
      <c r="F1" s="6"/>
      <c r="G1" s="6"/>
    </row>
    <row r="2" spans="1:7" ht="12.75" customHeight="1">
      <c r="A2" s="7" t="s">
        <v>10</v>
      </c>
      <c r="B2" s="8"/>
      <c r="C2" s="9" t="s">
        <v>166</v>
      </c>
      <c r="D2" s="9" t="s">
        <v>126</v>
      </c>
      <c r="E2" s="10"/>
      <c r="F2" s="11" t="s">
        <v>11</v>
      </c>
      <c r="G2" s="12"/>
    </row>
    <row r="3" spans="1:7" ht="3" customHeight="1" hidden="1">
      <c r="A3" s="13"/>
      <c r="B3" s="14"/>
      <c r="C3" s="15"/>
      <c r="D3" s="15"/>
      <c r="E3" s="16"/>
      <c r="F3" s="17"/>
      <c r="G3" s="18"/>
    </row>
    <row r="4" spans="1:7" ht="12" customHeight="1">
      <c r="A4" s="19" t="s">
        <v>12</v>
      </c>
      <c r="B4" s="14"/>
      <c r="C4" s="15"/>
      <c r="D4" s="15"/>
      <c r="E4" s="16"/>
      <c r="F4" s="17" t="s">
        <v>13</v>
      </c>
      <c r="G4" s="20"/>
    </row>
    <row r="5" spans="1:7" ht="12.95" customHeight="1">
      <c r="A5" s="21"/>
      <c r="B5" s="148" t="s">
        <v>216</v>
      </c>
      <c r="C5" s="23"/>
      <c r="D5" s="24"/>
      <c r="E5" s="22"/>
      <c r="F5" s="17" t="s">
        <v>14</v>
      </c>
      <c r="G5" s="18"/>
    </row>
    <row r="6" spans="1:15" ht="12.95" customHeight="1">
      <c r="A6" s="19" t="s">
        <v>140</v>
      </c>
      <c r="B6" s="162"/>
      <c r="C6" s="15"/>
      <c r="D6" s="15"/>
      <c r="E6" s="16"/>
      <c r="F6" s="25" t="s">
        <v>15</v>
      </c>
      <c r="G6" s="26">
        <v>0</v>
      </c>
      <c r="O6" s="27"/>
    </row>
    <row r="7" spans="1:7" ht="12.95" customHeight="1">
      <c r="A7" s="28"/>
      <c r="B7" s="163" t="s">
        <v>167</v>
      </c>
      <c r="C7" s="29"/>
      <c r="D7" s="30"/>
      <c r="E7" s="30"/>
      <c r="F7" s="31" t="s">
        <v>16</v>
      </c>
      <c r="G7" s="26">
        <f>IF(G6=0,,ROUND((F30+F32)/G6,1))</f>
        <v>0</v>
      </c>
    </row>
    <row r="8" spans="1:9" ht="12.75">
      <c r="A8" s="32" t="s">
        <v>17</v>
      </c>
      <c r="B8" s="17"/>
      <c r="C8" s="260" t="s">
        <v>122</v>
      </c>
      <c r="D8" s="261"/>
      <c r="E8" s="262"/>
      <c r="F8" s="33" t="s">
        <v>18</v>
      </c>
      <c r="G8" s="34"/>
      <c r="H8" s="35"/>
      <c r="I8" s="36"/>
    </row>
    <row r="9" spans="1:8" ht="12.75">
      <c r="A9" s="32" t="s">
        <v>19</v>
      </c>
      <c r="B9" s="17"/>
      <c r="C9" s="260" t="s">
        <v>122</v>
      </c>
      <c r="D9" s="261"/>
      <c r="E9" s="262"/>
      <c r="F9" s="17"/>
      <c r="G9" s="37"/>
      <c r="H9" s="38"/>
    </row>
    <row r="10" spans="1:8" ht="12.75">
      <c r="A10" s="32" t="s">
        <v>20</v>
      </c>
      <c r="B10" s="17"/>
      <c r="C10" s="263"/>
      <c r="D10" s="263"/>
      <c r="E10" s="263"/>
      <c r="F10" s="39"/>
      <c r="G10" s="40"/>
      <c r="H10" s="41"/>
    </row>
    <row r="11" spans="1:57" ht="13.5" customHeight="1">
      <c r="A11" s="32" t="s">
        <v>21</v>
      </c>
      <c r="B11" s="17"/>
      <c r="C11" s="263"/>
      <c r="D11" s="263"/>
      <c r="E11" s="263"/>
      <c r="F11" s="42" t="s">
        <v>22</v>
      </c>
      <c r="G11" s="43" t="s">
        <v>218</v>
      </c>
      <c r="H11" s="38"/>
      <c r="BA11" s="44"/>
      <c r="BB11" s="44"/>
      <c r="BC11" s="44"/>
      <c r="BD11" s="44"/>
      <c r="BE11" s="44"/>
    </row>
    <row r="12" spans="1:8" ht="12.75" customHeight="1">
      <c r="A12" s="45" t="s">
        <v>23</v>
      </c>
      <c r="B12" s="14"/>
      <c r="C12" s="263" t="s">
        <v>217</v>
      </c>
      <c r="D12" s="263"/>
      <c r="E12" s="263"/>
      <c r="F12" s="46" t="s">
        <v>24</v>
      </c>
      <c r="G12" s="47"/>
      <c r="H12" s="38"/>
    </row>
    <row r="13" spans="1:8" ht="28.5" customHeight="1" thickBot="1">
      <c r="A13" s="48" t="s">
        <v>25</v>
      </c>
      <c r="B13" s="49"/>
      <c r="C13" s="49"/>
      <c r="D13" s="49"/>
      <c r="E13" s="50"/>
      <c r="F13" s="50"/>
      <c r="G13" s="51"/>
      <c r="H13" s="38"/>
    </row>
    <row r="14" spans="1:7" ht="17.25" customHeight="1" thickBot="1">
      <c r="A14" s="52" t="s">
        <v>26</v>
      </c>
      <c r="B14" s="53"/>
      <c r="C14" s="54"/>
      <c r="D14" s="55" t="s">
        <v>27</v>
      </c>
      <c r="E14" s="56"/>
      <c r="F14" s="56"/>
      <c r="G14" s="54"/>
    </row>
    <row r="15" spans="1:7" ht="15.95" customHeight="1">
      <c r="A15" s="57"/>
      <c r="B15" s="58" t="s">
        <v>28</v>
      </c>
      <c r="C15" s="59">
        <f>' Rek'!E18</f>
        <v>0</v>
      </c>
      <c r="D15" s="60"/>
      <c r="E15" s="61"/>
      <c r="F15" s="62"/>
      <c r="G15" s="59"/>
    </row>
    <row r="16" spans="1:7" ht="15.95" customHeight="1">
      <c r="A16" s="57" t="s">
        <v>29</v>
      </c>
      <c r="B16" s="58" t="s">
        <v>30</v>
      </c>
      <c r="C16" s="59">
        <f>' Rek'!F18</f>
        <v>0</v>
      </c>
      <c r="D16" s="13"/>
      <c r="E16" s="63"/>
      <c r="F16" s="64"/>
      <c r="G16" s="59"/>
    </row>
    <row r="17" spans="1:7" ht="15.95" customHeight="1">
      <c r="A17" s="57" t="s">
        <v>31</v>
      </c>
      <c r="B17" s="58" t="s">
        <v>32</v>
      </c>
      <c r="C17" s="59">
        <f>' Rek'!H18</f>
        <v>0</v>
      </c>
      <c r="D17" s="13"/>
      <c r="E17" s="63"/>
      <c r="F17" s="64"/>
      <c r="G17" s="59"/>
    </row>
    <row r="18" spans="1:7" ht="15.95" customHeight="1">
      <c r="A18" s="65" t="s">
        <v>33</v>
      </c>
      <c r="B18" s="66" t="s">
        <v>34</v>
      </c>
      <c r="C18" s="59"/>
      <c r="D18" s="13"/>
      <c r="E18" s="63"/>
      <c r="F18" s="64"/>
      <c r="G18" s="59"/>
    </row>
    <row r="19" spans="1:7" ht="15.95" customHeight="1">
      <c r="A19" s="67" t="s">
        <v>35</v>
      </c>
      <c r="B19" s="58"/>
      <c r="C19" s="59">
        <f>C15+C16+C17</f>
        <v>0</v>
      </c>
      <c r="D19" s="13"/>
      <c r="E19" s="63"/>
      <c r="F19" s="64"/>
      <c r="G19" s="59"/>
    </row>
    <row r="20" spans="1:7" ht="15.95" customHeight="1">
      <c r="A20" s="67"/>
      <c r="B20" s="58"/>
      <c r="C20" s="59"/>
      <c r="D20" s="13"/>
      <c r="E20" s="63"/>
      <c r="F20" s="64"/>
      <c r="G20" s="59"/>
    </row>
    <row r="21" spans="1:7" ht="15.95" customHeight="1">
      <c r="A21" s="67" t="s">
        <v>8</v>
      </c>
      <c r="B21" s="58"/>
      <c r="C21" s="59">
        <f>' Rek'!I18</f>
        <v>0</v>
      </c>
      <c r="D21" s="13"/>
      <c r="E21" s="63"/>
      <c r="F21" s="64"/>
      <c r="G21" s="59"/>
    </row>
    <row r="22" spans="1:7" ht="15.95" customHeight="1">
      <c r="A22" s="68" t="s">
        <v>36</v>
      </c>
      <c r="B22" s="38"/>
      <c r="C22" s="59"/>
      <c r="D22" s="13" t="s">
        <v>37</v>
      </c>
      <c r="E22" s="63"/>
      <c r="F22" s="64"/>
      <c r="G22" s="59"/>
    </row>
    <row r="23" spans="1:7" ht="15.95" customHeight="1" thickBot="1">
      <c r="A23" s="258" t="s">
        <v>38</v>
      </c>
      <c r="B23" s="259"/>
      <c r="C23" s="69">
        <f>C19+C21</f>
        <v>0</v>
      </c>
      <c r="D23" s="70" t="s">
        <v>39</v>
      </c>
      <c r="E23" s="71"/>
      <c r="F23" s="72"/>
      <c r="G23" s="59">
        <f>' Rek'!H20</f>
        <v>0</v>
      </c>
    </row>
    <row r="24" spans="1:7" ht="12.75">
      <c r="A24" s="73" t="s">
        <v>40</v>
      </c>
      <c r="B24" s="74"/>
      <c r="C24" s="75"/>
      <c r="D24" s="74" t="s">
        <v>41</v>
      </c>
      <c r="E24" s="74"/>
      <c r="F24" s="76" t="s">
        <v>42</v>
      </c>
      <c r="G24" s="77"/>
    </row>
    <row r="25" spans="1:7" ht="12.75">
      <c r="A25" s="68" t="s">
        <v>43</v>
      </c>
      <c r="B25" s="38"/>
      <c r="C25" s="78"/>
      <c r="D25" s="38" t="s">
        <v>43</v>
      </c>
      <c r="F25" s="79" t="s">
        <v>43</v>
      </c>
      <c r="G25" s="80"/>
    </row>
    <row r="26" spans="1:7" ht="37.5" customHeight="1">
      <c r="A26" s="68" t="s">
        <v>44</v>
      </c>
      <c r="B26" s="81"/>
      <c r="C26" s="78"/>
      <c r="D26" s="38" t="s">
        <v>44</v>
      </c>
      <c r="F26" s="79" t="s">
        <v>44</v>
      </c>
      <c r="G26" s="80"/>
    </row>
    <row r="27" spans="1:7" ht="12.75">
      <c r="A27" s="68"/>
      <c r="B27" s="82"/>
      <c r="C27" s="78"/>
      <c r="D27" s="38"/>
      <c r="F27" s="79"/>
      <c r="G27" s="80"/>
    </row>
    <row r="28" spans="1:7" ht="12.75">
      <c r="A28" s="68" t="s">
        <v>45</v>
      </c>
      <c r="B28" s="38"/>
      <c r="C28" s="78"/>
      <c r="D28" s="79" t="s">
        <v>46</v>
      </c>
      <c r="E28" s="78"/>
      <c r="F28" s="83" t="s">
        <v>46</v>
      </c>
      <c r="G28" s="80"/>
    </row>
    <row r="29" spans="1:7" ht="69" customHeight="1">
      <c r="A29" s="68"/>
      <c r="B29" s="38"/>
      <c r="C29" s="84"/>
      <c r="D29" s="85"/>
      <c r="E29" s="84"/>
      <c r="F29" s="38"/>
      <c r="G29" s="80"/>
    </row>
    <row r="30" spans="1:7" ht="12.75">
      <c r="A30" s="86" t="s">
        <v>2</v>
      </c>
      <c r="B30" s="87"/>
      <c r="C30" s="88">
        <v>21</v>
      </c>
      <c r="D30" s="87" t="s">
        <v>47</v>
      </c>
      <c r="E30" s="89"/>
      <c r="F30" s="253">
        <f>C23-F32</f>
        <v>0</v>
      </c>
      <c r="G30" s="254"/>
    </row>
    <row r="31" spans="1:7" ht="12.75">
      <c r="A31" s="86" t="s">
        <v>48</v>
      </c>
      <c r="B31" s="87"/>
      <c r="C31" s="88">
        <f>C30</f>
        <v>21</v>
      </c>
      <c r="D31" s="87" t="s">
        <v>49</v>
      </c>
      <c r="E31" s="89"/>
      <c r="F31" s="253">
        <f>ROUND(PRODUCT(F30,C31/100),0)</f>
        <v>0</v>
      </c>
      <c r="G31" s="254"/>
    </row>
    <row r="32" spans="1:7" ht="12.75">
      <c r="A32" s="86" t="s">
        <v>2</v>
      </c>
      <c r="B32" s="87"/>
      <c r="C32" s="88">
        <v>0</v>
      </c>
      <c r="D32" s="87" t="s">
        <v>49</v>
      </c>
      <c r="E32" s="89"/>
      <c r="F32" s="253">
        <v>0</v>
      </c>
      <c r="G32" s="254"/>
    </row>
    <row r="33" spans="1:7" ht="12.75">
      <c r="A33" s="86" t="s">
        <v>48</v>
      </c>
      <c r="B33" s="90"/>
      <c r="C33" s="91">
        <f>C32</f>
        <v>0</v>
      </c>
      <c r="D33" s="87" t="s">
        <v>49</v>
      </c>
      <c r="E33" s="64"/>
      <c r="F33" s="253">
        <f>ROUND(PRODUCT(F32,C33/100),0)</f>
        <v>0</v>
      </c>
      <c r="G33" s="254"/>
    </row>
    <row r="34" spans="1:7" s="95" customFormat="1" ht="19.5" customHeight="1" thickBot="1">
      <c r="A34" s="92" t="s">
        <v>50</v>
      </c>
      <c r="B34" s="93"/>
      <c r="C34" s="93"/>
      <c r="D34" s="93"/>
      <c r="E34" s="94"/>
      <c r="F34" s="255">
        <f>ROUND(SUM(F30:F33),0)</f>
        <v>0</v>
      </c>
      <c r="G34" s="256"/>
    </row>
    <row r="36" spans="1:8" ht="12.75">
      <c r="A36" s="2" t="s">
        <v>51</v>
      </c>
      <c r="B36" s="2"/>
      <c r="C36" s="2"/>
      <c r="D36" s="2"/>
      <c r="E36" s="2"/>
      <c r="F36" s="2"/>
      <c r="G36" s="2"/>
      <c r="H36" s="1" t="s">
        <v>0</v>
      </c>
    </row>
    <row r="37" spans="1:8" ht="14.25" customHeight="1">
      <c r="A37" s="2"/>
      <c r="B37" s="257" t="s">
        <v>134</v>
      </c>
      <c r="C37" s="257"/>
      <c r="D37" s="257"/>
      <c r="E37" s="257"/>
      <c r="F37" s="257"/>
      <c r="G37" s="257"/>
      <c r="H37" s="1" t="s">
        <v>0</v>
      </c>
    </row>
    <row r="38" spans="1:8" ht="12.75" customHeight="1">
      <c r="A38" s="96"/>
      <c r="B38" s="257"/>
      <c r="C38" s="257"/>
      <c r="D38" s="257"/>
      <c r="E38" s="257"/>
      <c r="F38" s="257"/>
      <c r="G38" s="257"/>
      <c r="H38" s="1" t="s">
        <v>0</v>
      </c>
    </row>
    <row r="39" spans="1:8" ht="12.75">
      <c r="A39" s="96"/>
      <c r="B39" s="257"/>
      <c r="C39" s="257"/>
      <c r="D39" s="257"/>
      <c r="E39" s="257"/>
      <c r="F39" s="257"/>
      <c r="G39" s="257"/>
      <c r="H39" s="1" t="s">
        <v>0</v>
      </c>
    </row>
    <row r="40" spans="1:8" ht="12.75">
      <c r="A40" s="96"/>
      <c r="B40" s="257"/>
      <c r="C40" s="257"/>
      <c r="D40" s="257"/>
      <c r="E40" s="257"/>
      <c r="F40" s="257"/>
      <c r="G40" s="257"/>
      <c r="H40" s="1" t="s">
        <v>0</v>
      </c>
    </row>
    <row r="41" spans="1:8" ht="12.75">
      <c r="A41" s="96"/>
      <c r="B41" s="257"/>
      <c r="C41" s="257"/>
      <c r="D41" s="257"/>
      <c r="E41" s="257"/>
      <c r="F41" s="257"/>
      <c r="G41" s="257"/>
      <c r="H41" s="1" t="s">
        <v>0</v>
      </c>
    </row>
    <row r="42" spans="1:8" ht="12.75">
      <c r="A42" s="96"/>
      <c r="B42" s="257"/>
      <c r="C42" s="257"/>
      <c r="D42" s="257"/>
      <c r="E42" s="257"/>
      <c r="F42" s="257"/>
      <c r="G42" s="257"/>
      <c r="H42" s="1" t="s">
        <v>0</v>
      </c>
    </row>
    <row r="43" spans="1:8" ht="12.75">
      <c r="A43" s="96"/>
      <c r="B43" s="257"/>
      <c r="C43" s="257"/>
      <c r="D43" s="257"/>
      <c r="E43" s="257"/>
      <c r="F43" s="257"/>
      <c r="G43" s="257"/>
      <c r="H43" s="1" t="s">
        <v>0</v>
      </c>
    </row>
    <row r="44" spans="1:8" ht="12.75" customHeight="1">
      <c r="A44" s="96"/>
      <c r="B44" s="257"/>
      <c r="C44" s="257"/>
      <c r="D44" s="257"/>
      <c r="E44" s="257"/>
      <c r="F44" s="257"/>
      <c r="G44" s="257"/>
      <c r="H44" s="1" t="s">
        <v>0</v>
      </c>
    </row>
    <row r="45" spans="1:8" ht="12.75" customHeight="1">
      <c r="A45" s="96"/>
      <c r="B45" s="257"/>
      <c r="C45" s="257"/>
      <c r="D45" s="257"/>
      <c r="E45" s="257"/>
      <c r="F45" s="257"/>
      <c r="G45" s="257"/>
      <c r="H45" s="1" t="s">
        <v>0</v>
      </c>
    </row>
    <row r="46" spans="2:7" ht="12.75">
      <c r="B46" s="257"/>
      <c r="C46" s="257"/>
      <c r="D46" s="257"/>
      <c r="E46" s="257"/>
      <c r="F46" s="257"/>
      <c r="G46" s="257"/>
    </row>
    <row r="47" spans="2:7" ht="12.75">
      <c r="B47" s="252"/>
      <c r="C47" s="252"/>
      <c r="D47" s="252"/>
      <c r="E47" s="252"/>
      <c r="F47" s="252"/>
      <c r="G47" s="252"/>
    </row>
    <row r="48" spans="2:7" ht="12.75">
      <c r="B48" s="252"/>
      <c r="C48" s="252"/>
      <c r="D48" s="252"/>
      <c r="E48" s="252"/>
      <c r="F48" s="252"/>
      <c r="G48" s="252"/>
    </row>
    <row r="49" spans="2:7" ht="12.75">
      <c r="B49" s="252"/>
      <c r="C49" s="252"/>
      <c r="D49" s="252"/>
      <c r="E49" s="252"/>
      <c r="F49" s="252"/>
      <c r="G49" s="252"/>
    </row>
    <row r="50" spans="2:7" ht="12.75">
      <c r="B50" s="252"/>
      <c r="C50" s="252"/>
      <c r="D50" s="252"/>
      <c r="E50" s="252"/>
      <c r="F50" s="252"/>
      <c r="G50" s="252"/>
    </row>
    <row r="51" spans="2:7" ht="12.75">
      <c r="B51" s="252"/>
      <c r="C51" s="252"/>
      <c r="D51" s="252"/>
      <c r="E51" s="252"/>
      <c r="F51" s="252"/>
      <c r="G51" s="252"/>
    </row>
  </sheetData>
  <mergeCells count="17">
    <mergeCell ref="A23:B23"/>
    <mergeCell ref="C8:E8"/>
    <mergeCell ref="C9:E9"/>
    <mergeCell ref="C10:E10"/>
    <mergeCell ref="C11:E11"/>
    <mergeCell ref="C12:E12"/>
    <mergeCell ref="B51:G51"/>
    <mergeCell ref="F30:G30"/>
    <mergeCell ref="F31:G31"/>
    <mergeCell ref="F32:G32"/>
    <mergeCell ref="F33:G33"/>
    <mergeCell ref="F34:G34"/>
    <mergeCell ref="B47:G47"/>
    <mergeCell ref="B48:G48"/>
    <mergeCell ref="B49:G49"/>
    <mergeCell ref="B50:G50"/>
    <mergeCell ref="B37:G46"/>
  </mergeCells>
  <printOptions horizontalCentered="1"/>
  <pageMargins left="0.3937007874015748" right="0.3937007874015748" top="0.3937007874015748" bottom="0.3937007874015748" header="0.11811023622047245" footer="0.11811023622047245"/>
  <pageSetup fitToHeight="0" fitToWidth="1" horizontalDpi="600" verticalDpi="600" orientation="portrait" paperSize="9" scale="97" r:id="rId1"/>
  <headerFooter alignWithMargins="0">
    <oddFooter>&amp;R&amp;"Arial,Obyčejné"Strana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46"/>
  <sheetViews>
    <sheetView view="pageBreakPreview" zoomScale="115" zoomScaleSheetLayoutView="115" workbookViewId="0" topLeftCell="A1">
      <selection activeCell="A159" sqref="A159"/>
    </sheetView>
  </sheetViews>
  <sheetFormatPr defaultColWidth="9.125" defaultRowHeight="12.75"/>
  <cols>
    <col min="1" max="1" width="5.875" style="1" customWidth="1"/>
    <col min="2" max="2" width="6.125" style="1" customWidth="1"/>
    <col min="3" max="3" width="20.75390625" style="1" customWidth="1"/>
    <col min="4" max="4" width="27.375" style="1" customWidth="1"/>
    <col min="5" max="5" width="11.25390625" style="1" customWidth="1"/>
    <col min="6" max="6" width="10.875" style="1" customWidth="1"/>
    <col min="7" max="7" width="11.00390625" style="1" customWidth="1"/>
    <col min="8" max="8" width="11.125" style="1" customWidth="1"/>
    <col min="9" max="9" width="10.75390625" style="1" customWidth="1"/>
    <col min="10" max="10" width="10.125" style="1" bestFit="1" customWidth="1"/>
    <col min="11" max="11" width="9.125" style="1" customWidth="1"/>
    <col min="12" max="12" width="10.125" style="1" bestFit="1" customWidth="1"/>
    <col min="13" max="16384" width="9.125" style="1" customWidth="1"/>
  </cols>
  <sheetData>
    <row r="1" spans="1:9" ht="13.5" thickTop="1">
      <c r="A1" s="264" t="s">
        <v>141</v>
      </c>
      <c r="B1" s="265"/>
      <c r="C1" s="159" t="str">
        <f>KL!B7</f>
        <v>Dětská nemocnice Brno - Černopolní - výměna zdroje chladu</v>
      </c>
      <c r="D1" s="97"/>
      <c r="E1" s="98"/>
      <c r="F1" s="97"/>
      <c r="G1" s="99" t="s">
        <v>52</v>
      </c>
      <c r="H1" s="100" t="str">
        <f>KL!C2</f>
        <v xml:space="preserve">D1.01.04-003 </v>
      </c>
      <c r="I1" s="101"/>
    </row>
    <row r="2" spans="1:9" ht="13.5" thickBot="1">
      <c r="A2" s="266" t="s">
        <v>53</v>
      </c>
      <c r="B2" s="267"/>
      <c r="C2" s="160" t="str">
        <f>KL!B5</f>
        <v>VÝMĚNA ZDROJE PAVILONU C</v>
      </c>
      <c r="D2" s="102"/>
      <c r="E2" s="103"/>
      <c r="F2" s="102"/>
      <c r="G2" s="268" t="s">
        <v>127</v>
      </c>
      <c r="H2" s="269"/>
      <c r="I2" s="270"/>
    </row>
    <row r="3" ht="13.5" thickTop="1">
      <c r="F3" s="38"/>
    </row>
    <row r="4" spans="1:12" ht="19.5" customHeight="1">
      <c r="A4" s="104" t="s">
        <v>54</v>
      </c>
      <c r="B4" s="105"/>
      <c r="C4" s="105"/>
      <c r="D4" s="105"/>
      <c r="E4" s="106"/>
      <c r="F4" s="105"/>
      <c r="G4" s="105"/>
      <c r="H4" s="105"/>
      <c r="I4" s="105"/>
      <c r="L4" s="174" t="s">
        <v>7</v>
      </c>
    </row>
    <row r="5" spans="1:12" ht="12.75">
      <c r="A5" s="149"/>
      <c r="B5" s="149"/>
      <c r="C5" s="149"/>
      <c r="D5" s="150"/>
      <c r="E5" s="150"/>
      <c r="F5" s="150"/>
      <c r="G5" s="150"/>
      <c r="H5" s="150"/>
      <c r="I5" s="150"/>
      <c r="L5" s="175">
        <v>0.07</v>
      </c>
    </row>
    <row r="6" spans="1:9" ht="13.5" thickBot="1">
      <c r="A6" s="149" t="s">
        <v>125</v>
      </c>
      <c r="B6" s="149"/>
      <c r="C6" s="149"/>
      <c r="D6" s="150"/>
      <c r="E6" s="150"/>
      <c r="F6" s="150"/>
      <c r="G6" s="150"/>
      <c r="H6" s="150"/>
      <c r="I6" s="150"/>
    </row>
    <row r="7" spans="1:9" ht="13.5" thickBot="1">
      <c r="A7" s="107"/>
      <c r="B7" s="108" t="s">
        <v>55</v>
      </c>
      <c r="C7" s="108"/>
      <c r="D7" s="109"/>
      <c r="E7" s="110" t="s">
        <v>4</v>
      </c>
      <c r="F7" s="111" t="s">
        <v>5</v>
      </c>
      <c r="G7" s="111" t="s">
        <v>6</v>
      </c>
      <c r="H7" s="111" t="s">
        <v>7</v>
      </c>
      <c r="I7" s="112" t="s">
        <v>8</v>
      </c>
    </row>
    <row r="8" spans="1:12" ht="12.75">
      <c r="A8" s="143" t="str">
        <f>CHL!B7</f>
        <v>713</v>
      </c>
      <c r="B8" s="4" t="s">
        <v>78</v>
      </c>
      <c r="C8" s="38"/>
      <c r="D8" s="113"/>
      <c r="E8" s="144">
        <f>CHL!G19</f>
        <v>0</v>
      </c>
      <c r="F8" s="145">
        <f>CHL!F20</f>
        <v>0</v>
      </c>
      <c r="G8" s="145"/>
      <c r="H8" s="177">
        <f>CHL!G18</f>
        <v>0</v>
      </c>
      <c r="I8" s="146"/>
      <c r="J8" s="176">
        <f>E8+F8+H8+I8</f>
        <v>0</v>
      </c>
      <c r="L8" s="44"/>
    </row>
    <row r="9" spans="1:12" ht="12.75">
      <c r="A9" s="143" t="str">
        <f>CHL!B21</f>
        <v>432</v>
      </c>
      <c r="B9" s="4" t="s">
        <v>123</v>
      </c>
      <c r="C9" s="38"/>
      <c r="D9" s="113"/>
      <c r="E9" s="144">
        <f>CHL!G38</f>
        <v>0</v>
      </c>
      <c r="F9" s="145">
        <f>CHL!F39</f>
        <v>0</v>
      </c>
      <c r="G9" s="145"/>
      <c r="H9" s="177">
        <f>CHL!G36</f>
        <v>0</v>
      </c>
      <c r="I9" s="146">
        <f>CHL!G37</f>
        <v>0</v>
      </c>
      <c r="J9" s="176">
        <f aca="true" t="shared" si="0" ref="J9:J17">E9+F9+H9+I9</f>
        <v>0</v>
      </c>
      <c r="L9" s="44"/>
    </row>
    <row r="10" spans="1:12" ht="12.75">
      <c r="A10" s="143" t="str">
        <f>CHL!B40</f>
        <v>732</v>
      </c>
      <c r="B10" s="4" t="s">
        <v>93</v>
      </c>
      <c r="C10" s="38"/>
      <c r="D10" s="113"/>
      <c r="E10" s="144"/>
      <c r="F10" s="145">
        <f>CHL!F50</f>
        <v>0</v>
      </c>
      <c r="G10" s="145"/>
      <c r="H10" s="177"/>
      <c r="I10" s="146"/>
      <c r="J10" s="176">
        <f t="shared" si="0"/>
        <v>0</v>
      </c>
      <c r="L10" s="44"/>
    </row>
    <row r="11" spans="1:12" ht="12.75">
      <c r="A11" s="143" t="str">
        <f>CHL!B51</f>
        <v>M21</v>
      </c>
      <c r="B11" s="4" t="s">
        <v>191</v>
      </c>
      <c r="C11" s="38"/>
      <c r="D11" s="113"/>
      <c r="E11" s="144">
        <f>CHL!G60</f>
        <v>0</v>
      </c>
      <c r="F11" s="145">
        <f>CHL!F61</f>
        <v>0</v>
      </c>
      <c r="G11" s="145"/>
      <c r="H11" s="177">
        <f>CHL!G59</f>
        <v>0</v>
      </c>
      <c r="I11" s="146"/>
      <c r="J11" s="176">
        <f t="shared" si="0"/>
        <v>0</v>
      </c>
      <c r="L11" s="44"/>
    </row>
    <row r="12" spans="1:12" ht="12.75">
      <c r="A12" s="143" t="str">
        <f>CHL!B62</f>
        <v>733</v>
      </c>
      <c r="B12" s="4" t="s">
        <v>97</v>
      </c>
      <c r="C12" s="38"/>
      <c r="D12" s="113"/>
      <c r="E12" s="144">
        <f>CHL!G81</f>
        <v>0</v>
      </c>
      <c r="F12" s="145">
        <f>CHL!F82</f>
        <v>0</v>
      </c>
      <c r="G12" s="145"/>
      <c r="H12" s="177">
        <f>CHL!G79</f>
        <v>0</v>
      </c>
      <c r="I12" s="146">
        <f>CHL!G80</f>
        <v>0</v>
      </c>
      <c r="J12" s="176">
        <f t="shared" si="0"/>
        <v>0</v>
      </c>
      <c r="L12" s="44"/>
    </row>
    <row r="13" spans="1:12" ht="12.75">
      <c r="A13" s="143" t="str">
        <f>CHL!B83</f>
        <v>734</v>
      </c>
      <c r="B13" s="4" t="s">
        <v>100</v>
      </c>
      <c r="C13" s="38"/>
      <c r="D13" s="113"/>
      <c r="E13" s="144">
        <f>CHL!G107</f>
        <v>0</v>
      </c>
      <c r="F13" s="145">
        <f>CHL!F108</f>
        <v>0</v>
      </c>
      <c r="G13" s="145"/>
      <c r="H13" s="177">
        <f>CHL!G106</f>
        <v>0</v>
      </c>
      <c r="I13" s="146"/>
      <c r="J13" s="176">
        <f t="shared" si="0"/>
        <v>0</v>
      </c>
      <c r="L13" s="44"/>
    </row>
    <row r="14" spans="1:12" s="36" customFormat="1" ht="12.75">
      <c r="A14" s="143" t="str">
        <f>CHL!B109</f>
        <v>041</v>
      </c>
      <c r="B14" s="190" t="str">
        <f>CHL!C109</f>
        <v>Demontáž stávajícího zařízení</v>
      </c>
      <c r="C14" s="35"/>
      <c r="D14" s="191"/>
      <c r="E14" s="192"/>
      <c r="F14" s="145">
        <f>CHL!F121</f>
        <v>0</v>
      </c>
      <c r="G14" s="193"/>
      <c r="H14" s="194"/>
      <c r="I14" s="195"/>
      <c r="J14" s="176">
        <f t="shared" si="0"/>
        <v>0</v>
      </c>
      <c r="K14" s="1"/>
      <c r="L14" s="44"/>
    </row>
    <row r="15" spans="1:12" ht="12.75">
      <c r="A15" s="143" t="str">
        <f>CHL!B122</f>
        <v>767</v>
      </c>
      <c r="B15" s="4" t="s">
        <v>82</v>
      </c>
      <c r="C15" s="38"/>
      <c r="D15" s="113"/>
      <c r="E15" s="144">
        <f>CHL!G129</f>
        <v>0</v>
      </c>
      <c r="F15" s="145">
        <f>CHL!F130</f>
        <v>0</v>
      </c>
      <c r="G15" s="145"/>
      <c r="H15" s="177"/>
      <c r="I15" s="146"/>
      <c r="J15" s="176">
        <f t="shared" si="0"/>
        <v>0</v>
      </c>
      <c r="L15" s="44"/>
    </row>
    <row r="16" spans="1:12" ht="12.75">
      <c r="A16" s="143" t="str">
        <f>CHL!B131</f>
        <v>783</v>
      </c>
      <c r="B16" s="4" t="s">
        <v>110</v>
      </c>
      <c r="C16" s="38"/>
      <c r="D16" s="113"/>
      <c r="E16" s="144"/>
      <c r="F16" s="145">
        <f>CHL!F134</f>
        <v>0</v>
      </c>
      <c r="G16" s="145"/>
      <c r="H16" s="177"/>
      <c r="I16" s="146"/>
      <c r="J16" s="176">
        <f t="shared" si="0"/>
        <v>0</v>
      </c>
      <c r="L16" s="44"/>
    </row>
    <row r="17" spans="1:12" ht="13.5" thickBot="1">
      <c r="A17" s="143" t="str">
        <f>CHL!B135</f>
        <v>900</v>
      </c>
      <c r="B17" s="4" t="s">
        <v>87</v>
      </c>
      <c r="C17" s="38"/>
      <c r="D17" s="113"/>
      <c r="E17" s="144"/>
      <c r="F17" s="145">
        <f>CHL!F156</f>
        <v>0</v>
      </c>
      <c r="G17" s="145"/>
      <c r="H17" s="145"/>
      <c r="I17" s="146"/>
      <c r="J17" s="176">
        <f t="shared" si="0"/>
        <v>0</v>
      </c>
      <c r="L17" s="44"/>
    </row>
    <row r="18" spans="1:12" ht="13.5" thickBot="1">
      <c r="A18" s="114"/>
      <c r="B18" s="115" t="s">
        <v>56</v>
      </c>
      <c r="C18" s="115"/>
      <c r="D18" s="116"/>
      <c r="E18" s="117">
        <f>SUM(E8:E17)</f>
        <v>0</v>
      </c>
      <c r="F18" s="118">
        <f>SUM(F8:F17)</f>
        <v>0</v>
      </c>
      <c r="G18" s="118"/>
      <c r="H18" s="118">
        <f>SUM(H8:H16)</f>
        <v>0</v>
      </c>
      <c r="I18" s="119">
        <f>SUM(I8:I16)</f>
        <v>0</v>
      </c>
      <c r="J18" s="178">
        <f>SUM(J6:J17)</f>
        <v>0</v>
      </c>
      <c r="K18" s="44"/>
      <c r="L18" s="44"/>
    </row>
    <row r="19" spans="1:43" ht="12.75">
      <c r="A19" s="38"/>
      <c r="B19" s="38"/>
      <c r="C19" s="38"/>
      <c r="D19" s="38"/>
      <c r="E19" s="38"/>
      <c r="F19" s="38"/>
      <c r="G19" s="38"/>
      <c r="H19" s="38"/>
      <c r="I19" s="38"/>
      <c r="AQ19" s="1">
        <v>2</v>
      </c>
    </row>
    <row r="20" spans="1:10" ht="18">
      <c r="A20" s="105" t="s">
        <v>57</v>
      </c>
      <c r="B20" s="105"/>
      <c r="C20" s="105"/>
      <c r="D20" s="105"/>
      <c r="E20" s="105"/>
      <c r="F20" s="105"/>
      <c r="G20" s="120"/>
      <c r="H20" s="105"/>
      <c r="I20" s="105"/>
      <c r="J20" s="44"/>
    </row>
    <row r="21" ht="13.5" thickBot="1"/>
    <row r="22" spans="1:9" ht="12.75">
      <c r="A22" s="73" t="s">
        <v>58</v>
      </c>
      <c r="B22" s="74"/>
      <c r="C22" s="74"/>
      <c r="D22" s="121"/>
      <c r="E22" s="122" t="s">
        <v>59</v>
      </c>
      <c r="F22" s="123" t="s">
        <v>3</v>
      </c>
      <c r="G22" s="124" t="s">
        <v>60</v>
      </c>
      <c r="H22" s="125"/>
      <c r="I22" s="126" t="s">
        <v>59</v>
      </c>
    </row>
    <row r="23" spans="1:9" ht="12.75">
      <c r="A23" s="67" t="s">
        <v>73</v>
      </c>
      <c r="B23" s="58"/>
      <c r="C23" s="58"/>
      <c r="D23" s="127"/>
      <c r="E23" s="128">
        <v>0</v>
      </c>
      <c r="F23" s="129">
        <v>0</v>
      </c>
      <c r="G23" s="130">
        <f>F18</f>
        <v>0</v>
      </c>
      <c r="H23" s="131"/>
      <c r="I23" s="132">
        <f>E23+F23*G23/100</f>
        <v>0</v>
      </c>
    </row>
    <row r="24" spans="1:9" ht="12.75">
      <c r="A24" s="67" t="s">
        <v>74</v>
      </c>
      <c r="B24" s="58"/>
      <c r="C24" s="58"/>
      <c r="D24" s="127"/>
      <c r="E24" s="128">
        <v>0</v>
      </c>
      <c r="F24" s="129">
        <v>0</v>
      </c>
      <c r="G24" s="130">
        <f>F18</f>
        <v>0</v>
      </c>
      <c r="H24" s="131"/>
      <c r="I24" s="132">
        <f>E24+F24*G24/100</f>
        <v>0</v>
      </c>
    </row>
    <row r="25" spans="1:9" ht="13.5" thickBot="1">
      <c r="A25" s="133"/>
      <c r="B25" s="134" t="s">
        <v>61</v>
      </c>
      <c r="C25" s="135"/>
      <c r="D25" s="136"/>
      <c r="E25" s="137"/>
      <c r="F25" s="138"/>
      <c r="G25" s="138"/>
      <c r="H25" s="271">
        <f>SUM(I23:I24)</f>
        <v>0</v>
      </c>
      <c r="I25" s="272"/>
    </row>
    <row r="26" spans="1:9" ht="12.75">
      <c r="A26"/>
      <c r="B26"/>
      <c r="C26"/>
      <c r="D26"/>
      <c r="E26"/>
      <c r="F26"/>
      <c r="G26"/>
      <c r="H26"/>
      <c r="I26"/>
    </row>
    <row r="27" spans="6:9" ht="12.75">
      <c r="F27" s="139"/>
      <c r="G27" s="140"/>
      <c r="H27" s="140"/>
      <c r="I27" s="3"/>
    </row>
    <row r="28" spans="6:9" ht="12.75">
      <c r="F28" s="139"/>
      <c r="G28" s="140"/>
      <c r="H28" s="140"/>
      <c r="I28" s="3"/>
    </row>
    <row r="29" spans="6:9" ht="12.75">
      <c r="F29" s="139"/>
      <c r="G29" s="140"/>
      <c r="H29" s="140"/>
      <c r="I29" s="3"/>
    </row>
    <row r="30" spans="6:9" ht="12.75">
      <c r="F30" s="139"/>
      <c r="G30" s="140"/>
      <c r="H30" s="140"/>
      <c r="I30" s="3"/>
    </row>
    <row r="31" spans="6:9" ht="12.75">
      <c r="F31" s="139"/>
      <c r="G31" s="140"/>
      <c r="H31" s="140"/>
      <c r="I31" s="3"/>
    </row>
    <row r="32" spans="6:9" ht="12.75">
      <c r="F32" s="139"/>
      <c r="G32" s="140"/>
      <c r="H32" s="140"/>
      <c r="I32" s="3"/>
    </row>
    <row r="33" spans="6:9" ht="12.75">
      <c r="F33" s="139"/>
      <c r="G33" s="140"/>
      <c r="H33" s="140"/>
      <c r="I33" s="3"/>
    </row>
    <row r="34" spans="6:9" ht="12.75">
      <c r="F34" s="139"/>
      <c r="G34" s="140"/>
      <c r="H34" s="140"/>
      <c r="I34" s="3"/>
    </row>
    <row r="35" spans="6:9" ht="12.75">
      <c r="F35" s="139"/>
      <c r="G35" s="140"/>
      <c r="H35" s="140"/>
      <c r="I35" s="3"/>
    </row>
    <row r="36" spans="6:9" ht="12.75">
      <c r="F36" s="139"/>
      <c r="G36" s="140"/>
      <c r="H36" s="140"/>
      <c r="I36" s="3"/>
    </row>
    <row r="37" spans="6:9" ht="12.75">
      <c r="F37" s="139"/>
      <c r="G37" s="140"/>
      <c r="H37" s="140"/>
      <c r="I37" s="3"/>
    </row>
    <row r="38" spans="6:9" ht="12.75">
      <c r="F38" s="139"/>
      <c r="G38" s="140"/>
      <c r="H38" s="140"/>
      <c r="I38" s="3"/>
    </row>
    <row r="39" spans="6:9" ht="12.75">
      <c r="F39" s="139"/>
      <c r="G39" s="140"/>
      <c r="H39" s="140"/>
      <c r="I39" s="3"/>
    </row>
    <row r="40" spans="6:9" ht="12.75">
      <c r="F40" s="139"/>
      <c r="G40" s="140"/>
      <c r="H40" s="140"/>
      <c r="I40" s="3"/>
    </row>
    <row r="41" spans="6:9" ht="12.75">
      <c r="F41" s="139"/>
      <c r="G41" s="140"/>
      <c r="H41" s="140"/>
      <c r="I41" s="3"/>
    </row>
    <row r="42" spans="6:9" ht="12.75">
      <c r="F42" s="139"/>
      <c r="G42" s="140"/>
      <c r="H42" s="140"/>
      <c r="I42" s="3"/>
    </row>
    <row r="43" spans="6:9" ht="12.75">
      <c r="F43" s="139"/>
      <c r="G43" s="140"/>
      <c r="H43" s="140"/>
      <c r="I43" s="3"/>
    </row>
    <row r="44" spans="6:9" ht="12.75">
      <c r="F44" s="139"/>
      <c r="G44" s="140"/>
      <c r="H44" s="140"/>
      <c r="I44" s="3"/>
    </row>
    <row r="45" spans="6:9" ht="12.75">
      <c r="F45" s="139"/>
      <c r="G45" s="140"/>
      <c r="H45" s="140"/>
      <c r="I45" s="3"/>
    </row>
    <row r="46" spans="6:9" ht="12.75">
      <c r="F46" s="139"/>
      <c r="G46" s="140"/>
      <c r="H46" s="140"/>
      <c r="I46" s="3"/>
    </row>
  </sheetData>
  <mergeCells count="4">
    <mergeCell ref="A1:B1"/>
    <mergeCell ref="A2:B2"/>
    <mergeCell ref="G2:I2"/>
    <mergeCell ref="H25:I25"/>
  </mergeCells>
  <printOptions horizontalCentered="1"/>
  <pageMargins left="0.3937007874015748" right="0.3937007874015748" top="0.3937007874015748" bottom="0.3937007874015748" header="0.11811023622047245" footer="0.11811023622047245"/>
  <pageSetup fitToHeight="0" fitToWidth="1" horizontalDpi="600" verticalDpi="600" orientation="portrait" paperSize="9" scale="83" r:id="rId1"/>
  <headerFooter alignWithMargins="0">
    <oddFooter>&amp;R&amp;"Arial,Obyčejné"Strana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2"/>
  <sheetViews>
    <sheetView showGridLines="0" showZeros="0" view="pageBreakPreview" zoomScale="115" zoomScaleSheetLayoutView="115" workbookViewId="0" topLeftCell="A1">
      <pane ySplit="6" topLeftCell="A16" activePane="bottomLeft" state="frozen"/>
      <selection pane="topLeft" activeCell="A159" sqref="A159"/>
      <selection pane="bottomLeft" activeCell="I17" sqref="I17"/>
    </sheetView>
  </sheetViews>
  <sheetFormatPr defaultColWidth="9.125" defaultRowHeight="12.75"/>
  <cols>
    <col min="1" max="1" width="4.375" style="141" customWidth="1"/>
    <col min="2" max="2" width="13.75390625" style="141" customWidth="1"/>
    <col min="3" max="3" width="76.00390625" style="141" customWidth="1"/>
    <col min="4" max="4" width="5.625" style="141" customWidth="1"/>
    <col min="5" max="5" width="8.625" style="142" customWidth="1"/>
    <col min="6" max="6" width="11.875" style="141" customWidth="1"/>
    <col min="7" max="7" width="13.875" style="141" customWidth="1"/>
    <col min="8" max="8" width="11.75390625" style="186" customWidth="1"/>
    <col min="9" max="9" width="11.625" style="183" customWidth="1"/>
    <col min="10" max="16384" width="9.125" style="141" customWidth="1"/>
  </cols>
  <sheetData>
    <row r="1" spans="1:9" s="151" customFormat="1" ht="15.75">
      <c r="A1" s="273" t="s">
        <v>62</v>
      </c>
      <c r="B1" s="273"/>
      <c r="C1" s="273"/>
      <c r="D1" s="273"/>
      <c r="E1" s="273"/>
      <c r="F1" s="273"/>
      <c r="G1" s="273"/>
      <c r="H1" s="184"/>
      <c r="I1" s="181"/>
    </row>
    <row r="2" spans="2:9" s="151" customFormat="1" ht="14.25" customHeight="1" thickBot="1">
      <c r="B2" s="164"/>
      <c r="C2" s="165"/>
      <c r="D2" s="165"/>
      <c r="E2" s="166"/>
      <c r="F2" s="165"/>
      <c r="G2" s="165"/>
      <c r="H2" s="184"/>
      <c r="I2" s="181"/>
    </row>
    <row r="3" spans="1:9" s="151" customFormat="1" ht="13.5" thickTop="1">
      <c r="A3" s="274" t="s">
        <v>1</v>
      </c>
      <c r="B3" s="275"/>
      <c r="C3" s="188" t="str">
        <f>' Rek'!C1</f>
        <v>Dětská nemocnice Brno - Černopolní - výměna zdroje chladu</v>
      </c>
      <c r="D3" s="152"/>
      <c r="E3" s="158" t="s">
        <v>132</v>
      </c>
      <c r="F3" s="153" t="str">
        <f>' Rek'!H1</f>
        <v xml:space="preserve">D1.01.04-003 </v>
      </c>
      <c r="G3" s="154"/>
      <c r="H3" s="281" t="s">
        <v>145</v>
      </c>
      <c r="I3" s="282"/>
    </row>
    <row r="4" spans="1:9" s="151" customFormat="1" ht="13.5" thickBot="1">
      <c r="A4" s="276" t="s">
        <v>53</v>
      </c>
      <c r="B4" s="277"/>
      <c r="C4" s="189" t="str">
        <f>' Rek'!C2</f>
        <v>VÝMĚNA ZDROJE PAVILONU C</v>
      </c>
      <c r="D4" s="155"/>
      <c r="E4" s="278" t="s">
        <v>142</v>
      </c>
      <c r="F4" s="279"/>
      <c r="G4" s="280"/>
      <c r="H4" s="283"/>
      <c r="I4" s="284"/>
    </row>
    <row r="5" spans="1:9" s="151" customFormat="1" ht="13.5" thickTop="1">
      <c r="A5" s="167"/>
      <c r="E5" s="168"/>
      <c r="G5" s="169"/>
      <c r="H5" s="185"/>
      <c r="I5" s="182"/>
    </row>
    <row r="6" spans="1:9" s="151" customFormat="1" ht="20.25" customHeight="1">
      <c r="A6" s="170" t="s">
        <v>63</v>
      </c>
      <c r="B6" s="171" t="s">
        <v>64</v>
      </c>
      <c r="C6" s="171" t="s">
        <v>65</v>
      </c>
      <c r="D6" s="171" t="s">
        <v>66</v>
      </c>
      <c r="E6" s="172" t="s">
        <v>67</v>
      </c>
      <c r="F6" s="171" t="s">
        <v>68</v>
      </c>
      <c r="G6" s="173" t="s">
        <v>69</v>
      </c>
      <c r="H6" s="179" t="s">
        <v>146</v>
      </c>
      <c r="I6" s="180" t="s">
        <v>147</v>
      </c>
    </row>
    <row r="7" spans="1:9" s="151" customFormat="1" ht="12.75">
      <c r="A7" s="213" t="s">
        <v>70</v>
      </c>
      <c r="B7" s="214" t="s">
        <v>77</v>
      </c>
      <c r="C7" s="215" t="s">
        <v>78</v>
      </c>
      <c r="D7" s="232"/>
      <c r="E7" s="233"/>
      <c r="F7" s="233"/>
      <c r="G7" s="234"/>
      <c r="H7" s="219"/>
      <c r="I7" s="220"/>
    </row>
    <row r="8" spans="1:9" s="203" customFormat="1" ht="22.5">
      <c r="A8" s="204">
        <v>1</v>
      </c>
      <c r="B8" s="205" t="s">
        <v>229</v>
      </c>
      <c r="C8" s="221" t="s">
        <v>151</v>
      </c>
      <c r="D8" s="207" t="s">
        <v>88</v>
      </c>
      <c r="E8" s="208">
        <v>2</v>
      </c>
      <c r="F8" s="208"/>
      <c r="G8" s="209"/>
      <c r="H8" s="210"/>
      <c r="I8" s="211"/>
    </row>
    <row r="9" spans="1:9" s="203" customFormat="1" ht="22.5">
      <c r="A9" s="204">
        <f>A8+1</f>
        <v>2</v>
      </c>
      <c r="B9" s="205" t="s">
        <v>230</v>
      </c>
      <c r="C9" s="221" t="s">
        <v>152</v>
      </c>
      <c r="D9" s="207" t="s">
        <v>88</v>
      </c>
      <c r="E9" s="208">
        <v>2</v>
      </c>
      <c r="F9" s="208"/>
      <c r="G9" s="209"/>
      <c r="H9" s="210"/>
      <c r="I9" s="211"/>
    </row>
    <row r="10" spans="1:9" s="151" customFormat="1" ht="22.5">
      <c r="A10" s="204">
        <f aca="true" t="shared" si="0" ref="A10:A19">A9+1</f>
        <v>3</v>
      </c>
      <c r="B10" s="205" t="s">
        <v>231</v>
      </c>
      <c r="C10" s="221" t="s">
        <v>207</v>
      </c>
      <c r="D10" s="207" t="s">
        <v>88</v>
      </c>
      <c r="E10" s="208">
        <f>2*5</f>
        <v>10</v>
      </c>
      <c r="F10" s="208"/>
      <c r="G10" s="209"/>
      <c r="H10" s="210"/>
      <c r="I10" s="211"/>
    </row>
    <row r="11" spans="1:9" s="151" customFormat="1" ht="22.5">
      <c r="A11" s="204">
        <f t="shared" si="0"/>
        <v>4</v>
      </c>
      <c r="B11" s="205" t="s">
        <v>232</v>
      </c>
      <c r="C11" s="221" t="s">
        <v>226</v>
      </c>
      <c r="D11" s="207" t="s">
        <v>88</v>
      </c>
      <c r="E11" s="208">
        <f>CEILING(44.8*1.2,0.1)</f>
        <v>53.800000000000004</v>
      </c>
      <c r="F11" s="208"/>
      <c r="G11" s="209"/>
      <c r="H11" s="210"/>
      <c r="I11" s="211"/>
    </row>
    <row r="12" spans="1:9" s="151" customFormat="1" ht="22.5">
      <c r="A12" s="204">
        <f t="shared" si="0"/>
        <v>5</v>
      </c>
      <c r="B12" s="205" t="s">
        <v>233</v>
      </c>
      <c r="C12" s="221" t="s">
        <v>153</v>
      </c>
      <c r="D12" s="207" t="s">
        <v>88</v>
      </c>
      <c r="E12" s="208">
        <f>E67</f>
        <v>12</v>
      </c>
      <c r="F12" s="208"/>
      <c r="G12" s="209"/>
      <c r="H12" s="210"/>
      <c r="I12" s="211"/>
    </row>
    <row r="13" spans="1:9" s="151" customFormat="1" ht="12.75">
      <c r="A13" s="204">
        <f t="shared" si="0"/>
        <v>6</v>
      </c>
      <c r="B13" s="205" t="s">
        <v>234</v>
      </c>
      <c r="C13" s="221" t="s">
        <v>118</v>
      </c>
      <c r="D13" s="207" t="s">
        <v>88</v>
      </c>
      <c r="E13" s="208">
        <v>43</v>
      </c>
      <c r="F13" s="208"/>
      <c r="G13" s="209"/>
      <c r="H13" s="210"/>
      <c r="I13" s="211"/>
    </row>
    <row r="14" spans="1:9" s="151" customFormat="1" ht="12.75">
      <c r="A14" s="204">
        <f t="shared" si="0"/>
        <v>7</v>
      </c>
      <c r="B14" s="205" t="s">
        <v>235</v>
      </c>
      <c r="C14" s="221" t="s">
        <v>155</v>
      </c>
      <c r="D14" s="207" t="s">
        <v>75</v>
      </c>
      <c r="E14" s="208">
        <v>3</v>
      </c>
      <c r="F14" s="208"/>
      <c r="G14" s="209"/>
      <c r="H14" s="210"/>
      <c r="I14" s="211"/>
    </row>
    <row r="15" spans="1:9" s="151" customFormat="1" ht="12.75">
      <c r="A15" s="204">
        <f t="shared" si="0"/>
        <v>8</v>
      </c>
      <c r="B15" s="205" t="s">
        <v>236</v>
      </c>
      <c r="C15" s="206" t="s">
        <v>228</v>
      </c>
      <c r="D15" s="244" t="s">
        <v>71</v>
      </c>
      <c r="E15" s="245">
        <v>12</v>
      </c>
      <c r="F15" s="245"/>
      <c r="G15" s="209"/>
      <c r="H15" s="210"/>
      <c r="I15" s="211"/>
    </row>
    <row r="16" spans="1:9" s="151" customFormat="1" ht="13.5" customHeight="1">
      <c r="A16" s="204">
        <f t="shared" si="0"/>
        <v>9</v>
      </c>
      <c r="B16" s="205" t="s">
        <v>237</v>
      </c>
      <c r="C16" s="206" t="s">
        <v>227</v>
      </c>
      <c r="D16" s="244" t="s">
        <v>71</v>
      </c>
      <c r="E16" s="245">
        <v>8</v>
      </c>
      <c r="F16" s="245"/>
      <c r="G16" s="209"/>
      <c r="H16" s="210"/>
      <c r="I16" s="211"/>
    </row>
    <row r="17" spans="1:9" s="151" customFormat="1" ht="12.75">
      <c r="A17" s="204">
        <f t="shared" si="0"/>
        <v>10</v>
      </c>
      <c r="B17" s="205" t="s">
        <v>238</v>
      </c>
      <c r="C17" s="206" t="s">
        <v>157</v>
      </c>
      <c r="D17" s="244" t="s">
        <v>149</v>
      </c>
      <c r="E17" s="245">
        <v>3</v>
      </c>
      <c r="F17" s="245"/>
      <c r="G17" s="209"/>
      <c r="H17" s="210"/>
      <c r="I17" s="211"/>
    </row>
    <row r="18" spans="1:9" s="151" customFormat="1" ht="13.5" customHeight="1">
      <c r="A18" s="204">
        <f t="shared" si="0"/>
        <v>11</v>
      </c>
      <c r="B18" s="205" t="s">
        <v>239</v>
      </c>
      <c r="C18" s="221" t="s">
        <v>156</v>
      </c>
      <c r="D18" s="207" t="s">
        <v>85</v>
      </c>
      <c r="E18" s="208">
        <v>1</v>
      </c>
      <c r="F18" s="208"/>
      <c r="G18" s="209"/>
      <c r="H18" s="210"/>
      <c r="I18" s="211"/>
    </row>
    <row r="19" spans="1:9" s="151" customFormat="1" ht="12.75">
      <c r="A19" s="204">
        <f t="shared" si="0"/>
        <v>12</v>
      </c>
      <c r="B19" s="205" t="s">
        <v>89</v>
      </c>
      <c r="C19" s="221" t="s">
        <v>90</v>
      </c>
      <c r="D19" s="207" t="s">
        <v>85</v>
      </c>
      <c r="E19" s="208">
        <v>1</v>
      </c>
      <c r="F19" s="208"/>
      <c r="G19" s="209"/>
      <c r="H19" s="210"/>
      <c r="I19" s="211"/>
    </row>
    <row r="20" spans="1:9" s="151" customFormat="1" ht="12.75">
      <c r="A20" s="229"/>
      <c r="B20" s="224" t="s">
        <v>72</v>
      </c>
      <c r="C20" s="225" t="s">
        <v>79</v>
      </c>
      <c r="D20" s="229"/>
      <c r="E20" s="230"/>
      <c r="F20" s="227"/>
      <c r="G20" s="228"/>
      <c r="H20" s="210"/>
      <c r="I20" s="211"/>
    </row>
    <row r="21" spans="1:9" s="151" customFormat="1" ht="12.75">
      <c r="A21" s="213" t="s">
        <v>70</v>
      </c>
      <c r="B21" s="214" t="s">
        <v>161</v>
      </c>
      <c r="C21" s="215" t="s">
        <v>123</v>
      </c>
      <c r="D21" s="216"/>
      <c r="E21" s="217"/>
      <c r="F21" s="217"/>
      <c r="G21" s="218"/>
      <c r="H21" s="219"/>
      <c r="I21" s="220"/>
    </row>
    <row r="22" spans="1:9" s="151" customFormat="1" ht="183.75" customHeight="1">
      <c r="A22" s="204">
        <f>A19+1</f>
        <v>13</v>
      </c>
      <c r="B22" s="205" t="s">
        <v>240</v>
      </c>
      <c r="C22" s="249" t="s">
        <v>393</v>
      </c>
      <c r="D22" s="207" t="s">
        <v>71</v>
      </c>
      <c r="E22" s="208">
        <v>1</v>
      </c>
      <c r="F22" s="208"/>
      <c r="G22" s="209"/>
      <c r="H22" s="210"/>
      <c r="I22" s="211"/>
    </row>
    <row r="23" spans="1:9" s="151" customFormat="1" ht="12.75">
      <c r="A23" s="204">
        <f>A22+1</f>
        <v>14</v>
      </c>
      <c r="B23" s="205" t="s">
        <v>241</v>
      </c>
      <c r="C23" s="221" t="s">
        <v>174</v>
      </c>
      <c r="D23" s="207" t="s">
        <v>71</v>
      </c>
      <c r="E23" s="208">
        <v>1</v>
      </c>
      <c r="F23" s="208"/>
      <c r="G23" s="209"/>
      <c r="H23" s="210"/>
      <c r="I23" s="211"/>
    </row>
    <row r="24" spans="1:9" s="151" customFormat="1" ht="12.75">
      <c r="A24" s="204">
        <f aca="true" t="shared" si="1" ref="A24:A38">A23+1</f>
        <v>15</v>
      </c>
      <c r="B24" s="205" t="s">
        <v>242</v>
      </c>
      <c r="C24" s="221" t="s">
        <v>328</v>
      </c>
      <c r="D24" s="207" t="s">
        <v>71</v>
      </c>
      <c r="E24" s="208">
        <v>1</v>
      </c>
      <c r="F24" s="208"/>
      <c r="G24" s="209"/>
      <c r="H24" s="210"/>
      <c r="I24" s="211"/>
    </row>
    <row r="25" spans="1:9" s="151" customFormat="1" ht="138" customHeight="1">
      <c r="A25" s="204">
        <f t="shared" si="1"/>
        <v>16</v>
      </c>
      <c r="B25" s="205" t="s">
        <v>243</v>
      </c>
      <c r="C25" s="206" t="s">
        <v>209</v>
      </c>
      <c r="D25" s="207" t="s">
        <v>71</v>
      </c>
      <c r="E25" s="208">
        <v>1</v>
      </c>
      <c r="F25" s="208"/>
      <c r="G25" s="209"/>
      <c r="H25" s="210"/>
      <c r="I25" s="211"/>
    </row>
    <row r="26" spans="1:9" s="151" customFormat="1" ht="18.75" customHeight="1">
      <c r="A26" s="204">
        <f t="shared" si="1"/>
        <v>17</v>
      </c>
      <c r="B26" s="205" t="s">
        <v>244</v>
      </c>
      <c r="C26" s="221" t="s">
        <v>327</v>
      </c>
      <c r="D26" s="207" t="s">
        <v>71</v>
      </c>
      <c r="E26" s="208">
        <v>1</v>
      </c>
      <c r="F26" s="208"/>
      <c r="G26" s="209"/>
      <c r="H26" s="210"/>
      <c r="I26" s="211"/>
    </row>
    <row r="27" spans="1:9" s="151" customFormat="1" ht="20.25" customHeight="1">
      <c r="A27" s="204">
        <f t="shared" si="1"/>
        <v>18</v>
      </c>
      <c r="B27" s="205" t="s">
        <v>245</v>
      </c>
      <c r="C27" s="206" t="s">
        <v>170</v>
      </c>
      <c r="D27" s="207" t="s">
        <v>91</v>
      </c>
      <c r="E27" s="208">
        <v>24</v>
      </c>
      <c r="F27" s="208"/>
      <c r="G27" s="209"/>
      <c r="H27" s="210"/>
      <c r="I27" s="211"/>
    </row>
    <row r="28" spans="1:9" s="151" customFormat="1" ht="20.25" customHeight="1">
      <c r="A28" s="204">
        <f t="shared" si="1"/>
        <v>19</v>
      </c>
      <c r="B28" s="205" t="s">
        <v>246</v>
      </c>
      <c r="C28" s="206" t="s">
        <v>210</v>
      </c>
      <c r="D28" s="207" t="s">
        <v>71</v>
      </c>
      <c r="E28" s="208">
        <v>1</v>
      </c>
      <c r="F28" s="208"/>
      <c r="G28" s="209"/>
      <c r="H28" s="210"/>
      <c r="I28" s="211"/>
    </row>
    <row r="29" spans="1:9" s="151" customFormat="1" ht="67.5">
      <c r="A29" s="204">
        <f t="shared" si="1"/>
        <v>20</v>
      </c>
      <c r="B29" s="205" t="s">
        <v>247</v>
      </c>
      <c r="C29" s="206" t="s">
        <v>314</v>
      </c>
      <c r="D29" s="207" t="s">
        <v>71</v>
      </c>
      <c r="E29" s="208">
        <v>1</v>
      </c>
      <c r="F29" s="208"/>
      <c r="G29" s="209"/>
      <c r="H29" s="210"/>
      <c r="I29" s="211"/>
    </row>
    <row r="30" spans="1:9" s="151" customFormat="1" ht="33.75">
      <c r="A30" s="204">
        <f t="shared" si="1"/>
        <v>21</v>
      </c>
      <c r="B30" s="205" t="s">
        <v>248</v>
      </c>
      <c r="C30" s="206" t="s">
        <v>201</v>
      </c>
      <c r="D30" s="207" t="s">
        <v>71</v>
      </c>
      <c r="E30" s="208">
        <v>1</v>
      </c>
      <c r="F30" s="208"/>
      <c r="G30" s="209"/>
      <c r="H30" s="210"/>
      <c r="I30" s="211"/>
    </row>
    <row r="31" spans="1:9" s="151" customFormat="1" ht="23.25" customHeight="1">
      <c r="A31" s="204">
        <f t="shared" si="1"/>
        <v>22</v>
      </c>
      <c r="B31" s="205" t="s">
        <v>249</v>
      </c>
      <c r="C31" s="206" t="s">
        <v>172</v>
      </c>
      <c r="D31" s="207" t="s">
        <v>91</v>
      </c>
      <c r="E31" s="208">
        <v>24</v>
      </c>
      <c r="F31" s="208"/>
      <c r="G31" s="209"/>
      <c r="H31" s="210"/>
      <c r="I31" s="211"/>
    </row>
    <row r="32" spans="1:9" s="151" customFormat="1" ht="22.5">
      <c r="A32" s="204">
        <f t="shared" si="1"/>
        <v>23</v>
      </c>
      <c r="B32" s="205" t="s">
        <v>250</v>
      </c>
      <c r="C32" s="206" t="s">
        <v>312</v>
      </c>
      <c r="D32" s="207" t="s">
        <v>88</v>
      </c>
      <c r="E32" s="208">
        <v>24</v>
      </c>
      <c r="F32" s="208"/>
      <c r="G32" s="209"/>
      <c r="H32" s="222"/>
      <c r="I32" s="223"/>
    </row>
    <row r="33" spans="1:9" s="151" customFormat="1" ht="22.5">
      <c r="A33" s="204">
        <f t="shared" si="1"/>
        <v>24</v>
      </c>
      <c r="B33" s="205" t="s">
        <v>251</v>
      </c>
      <c r="C33" s="206" t="s">
        <v>313</v>
      </c>
      <c r="D33" s="207" t="s">
        <v>88</v>
      </c>
      <c r="E33" s="208">
        <v>24</v>
      </c>
      <c r="F33" s="208"/>
      <c r="G33" s="209"/>
      <c r="H33" s="222"/>
      <c r="I33" s="223"/>
    </row>
    <row r="34" spans="1:9" s="151" customFormat="1" ht="12.75">
      <c r="A34" s="204">
        <f t="shared" si="1"/>
        <v>25</v>
      </c>
      <c r="B34" s="205" t="s">
        <v>252</v>
      </c>
      <c r="C34" s="206" t="s">
        <v>158</v>
      </c>
      <c r="D34" s="207" t="s">
        <v>80</v>
      </c>
      <c r="E34" s="208">
        <v>12</v>
      </c>
      <c r="F34" s="208"/>
      <c r="G34" s="209"/>
      <c r="H34" s="210"/>
      <c r="I34" s="211"/>
    </row>
    <row r="35" spans="1:9" s="151" customFormat="1" ht="12.75">
      <c r="A35" s="204">
        <f t="shared" si="1"/>
        <v>26</v>
      </c>
      <c r="B35" s="205" t="s">
        <v>253</v>
      </c>
      <c r="C35" s="206" t="s">
        <v>159</v>
      </c>
      <c r="D35" s="207" t="s">
        <v>80</v>
      </c>
      <c r="E35" s="208">
        <v>69</v>
      </c>
      <c r="F35" s="208"/>
      <c r="G35" s="209"/>
      <c r="H35" s="210"/>
      <c r="I35" s="211"/>
    </row>
    <row r="36" spans="1:9" s="151" customFormat="1" ht="12.75">
      <c r="A36" s="204">
        <f t="shared" si="1"/>
        <v>27</v>
      </c>
      <c r="B36" s="205" t="s">
        <v>254</v>
      </c>
      <c r="C36" s="221" t="s">
        <v>173</v>
      </c>
      <c r="D36" s="207" t="s">
        <v>85</v>
      </c>
      <c r="E36" s="208">
        <v>1</v>
      </c>
      <c r="F36" s="208"/>
      <c r="G36" s="209"/>
      <c r="H36" s="210"/>
      <c r="I36" s="211"/>
    </row>
    <row r="37" spans="1:9" s="151" customFormat="1" ht="12.75">
      <c r="A37" s="204">
        <f t="shared" si="1"/>
        <v>28</v>
      </c>
      <c r="B37" s="205" t="s">
        <v>360</v>
      </c>
      <c r="C37" s="221" t="s">
        <v>202</v>
      </c>
      <c r="D37" s="207" t="s">
        <v>91</v>
      </c>
      <c r="E37" s="208">
        <v>12</v>
      </c>
      <c r="F37" s="208"/>
      <c r="G37" s="209"/>
      <c r="H37" s="210"/>
      <c r="I37" s="211"/>
    </row>
    <row r="38" spans="1:9" s="151" customFormat="1" ht="12.75">
      <c r="A38" s="204">
        <f t="shared" si="1"/>
        <v>29</v>
      </c>
      <c r="B38" s="205" t="s">
        <v>94</v>
      </c>
      <c r="C38" s="221" t="s">
        <v>203</v>
      </c>
      <c r="D38" s="207" t="s">
        <v>85</v>
      </c>
      <c r="E38" s="208">
        <v>1</v>
      </c>
      <c r="F38" s="208"/>
      <c r="G38" s="209"/>
      <c r="H38" s="210"/>
      <c r="I38" s="211"/>
    </row>
    <row r="39" spans="1:9" s="151" customFormat="1" ht="12.75">
      <c r="A39" s="204"/>
      <c r="B39" s="224" t="s">
        <v>72</v>
      </c>
      <c r="C39" s="225" t="s">
        <v>124</v>
      </c>
      <c r="D39" s="212"/>
      <c r="E39" s="226"/>
      <c r="F39" s="227"/>
      <c r="G39" s="228"/>
      <c r="H39" s="210"/>
      <c r="I39" s="211"/>
    </row>
    <row r="40" spans="1:9" s="231" customFormat="1" ht="12.75">
      <c r="A40" s="213" t="s">
        <v>70</v>
      </c>
      <c r="B40" s="214" t="s">
        <v>92</v>
      </c>
      <c r="C40" s="215" t="s">
        <v>93</v>
      </c>
      <c r="D40" s="216"/>
      <c r="E40" s="217"/>
      <c r="F40" s="217"/>
      <c r="G40" s="218"/>
      <c r="H40" s="219"/>
      <c r="I40" s="220"/>
    </row>
    <row r="41" spans="1:9" s="151" customFormat="1" ht="25.5" customHeight="1">
      <c r="A41" s="204">
        <f>A38+1</f>
        <v>30</v>
      </c>
      <c r="B41" s="205" t="s">
        <v>255</v>
      </c>
      <c r="C41" s="221" t="s">
        <v>171</v>
      </c>
      <c r="D41" s="207" t="s">
        <v>85</v>
      </c>
      <c r="E41" s="208">
        <v>22</v>
      </c>
      <c r="F41" s="208"/>
      <c r="G41" s="209"/>
      <c r="H41" s="210"/>
      <c r="I41" s="211"/>
    </row>
    <row r="42" spans="1:9" s="151" customFormat="1" ht="15.75" customHeight="1">
      <c r="A42" s="204">
        <f aca="true" t="shared" si="2" ref="A42:A49">A41+1</f>
        <v>31</v>
      </c>
      <c r="B42" s="205" t="s">
        <v>383</v>
      </c>
      <c r="C42" s="221" t="s">
        <v>331</v>
      </c>
      <c r="D42" s="207" t="s">
        <v>71</v>
      </c>
      <c r="E42" s="208">
        <v>1</v>
      </c>
      <c r="F42" s="208"/>
      <c r="G42" s="209"/>
      <c r="H42" s="210"/>
      <c r="I42" s="211"/>
    </row>
    <row r="43" spans="1:9" s="151" customFormat="1" ht="15.75" customHeight="1">
      <c r="A43" s="204">
        <f t="shared" si="2"/>
        <v>32</v>
      </c>
      <c r="B43" s="205" t="s">
        <v>384</v>
      </c>
      <c r="C43" s="221" t="s">
        <v>358</v>
      </c>
      <c r="D43" s="207" t="s">
        <v>88</v>
      </c>
      <c r="E43" s="208">
        <v>3</v>
      </c>
      <c r="F43" s="208"/>
      <c r="G43" s="209"/>
      <c r="H43" s="210"/>
      <c r="I43" s="211"/>
    </row>
    <row r="44" spans="1:9" s="151" customFormat="1" ht="14.25" customHeight="1">
      <c r="A44" s="204">
        <f t="shared" si="2"/>
        <v>33</v>
      </c>
      <c r="B44" s="205" t="s">
        <v>385</v>
      </c>
      <c r="C44" s="221" t="s">
        <v>332</v>
      </c>
      <c r="D44" s="207" t="s">
        <v>71</v>
      </c>
      <c r="E44" s="208">
        <v>2</v>
      </c>
      <c r="F44" s="208"/>
      <c r="G44" s="209"/>
      <c r="H44" s="210"/>
      <c r="I44" s="211"/>
    </row>
    <row r="45" spans="1:9" s="151" customFormat="1" ht="14.25" customHeight="1">
      <c r="A45" s="204">
        <f t="shared" si="2"/>
        <v>34</v>
      </c>
      <c r="B45" s="205" t="s">
        <v>386</v>
      </c>
      <c r="C45" s="221" t="s">
        <v>333</v>
      </c>
      <c r="D45" s="207" t="s">
        <v>71</v>
      </c>
      <c r="E45" s="208">
        <v>1</v>
      </c>
      <c r="F45" s="208"/>
      <c r="G45" s="209"/>
      <c r="H45" s="210"/>
      <c r="I45" s="211"/>
    </row>
    <row r="46" spans="1:9" s="151" customFormat="1" ht="15" customHeight="1">
      <c r="A46" s="204">
        <f t="shared" si="2"/>
        <v>35</v>
      </c>
      <c r="B46" s="205" t="s">
        <v>387</v>
      </c>
      <c r="C46" s="221" t="s">
        <v>334</v>
      </c>
      <c r="D46" s="207" t="s">
        <v>71</v>
      </c>
      <c r="E46" s="208">
        <v>1</v>
      </c>
      <c r="F46" s="208"/>
      <c r="G46" s="209"/>
      <c r="H46" s="210"/>
      <c r="I46" s="211"/>
    </row>
    <row r="47" spans="1:9" s="151" customFormat="1" ht="12.75">
      <c r="A47" s="204">
        <f t="shared" si="2"/>
        <v>36</v>
      </c>
      <c r="B47" s="205" t="s">
        <v>388</v>
      </c>
      <c r="C47" s="221" t="s">
        <v>335</v>
      </c>
      <c r="D47" s="207" t="s">
        <v>71</v>
      </c>
      <c r="E47" s="208">
        <v>1</v>
      </c>
      <c r="F47" s="208"/>
      <c r="G47" s="209"/>
      <c r="H47" s="210"/>
      <c r="I47" s="211"/>
    </row>
    <row r="48" spans="1:9" s="151" customFormat="1" ht="13.5" customHeight="1">
      <c r="A48" s="204">
        <f t="shared" si="2"/>
        <v>37</v>
      </c>
      <c r="B48" s="205" t="s">
        <v>389</v>
      </c>
      <c r="C48" s="221" t="s">
        <v>359</v>
      </c>
      <c r="D48" s="207" t="s">
        <v>71</v>
      </c>
      <c r="E48" s="208">
        <v>1</v>
      </c>
      <c r="F48" s="208"/>
      <c r="G48" s="209"/>
      <c r="H48" s="210"/>
      <c r="I48" s="211"/>
    </row>
    <row r="49" spans="1:9" s="151" customFormat="1" ht="13.5" customHeight="1">
      <c r="A49" s="204">
        <f t="shared" si="2"/>
        <v>38</v>
      </c>
      <c r="B49" s="205" t="s">
        <v>390</v>
      </c>
      <c r="C49" s="221" t="s">
        <v>336</v>
      </c>
      <c r="D49" s="207" t="s">
        <v>71</v>
      </c>
      <c r="E49" s="208">
        <v>1</v>
      </c>
      <c r="F49" s="208"/>
      <c r="G49" s="209"/>
      <c r="H49" s="210"/>
      <c r="I49" s="211"/>
    </row>
    <row r="50" spans="1:9" s="151" customFormat="1" ht="12.75">
      <c r="A50" s="229"/>
      <c r="B50" s="224" t="s">
        <v>72</v>
      </c>
      <c r="C50" s="225" t="s">
        <v>95</v>
      </c>
      <c r="D50" s="229"/>
      <c r="E50" s="230"/>
      <c r="F50" s="227"/>
      <c r="G50" s="228"/>
      <c r="H50" s="210"/>
      <c r="I50" s="211"/>
    </row>
    <row r="51" spans="1:9" s="203" customFormat="1" ht="12.75">
      <c r="A51" s="250" t="s">
        <v>70</v>
      </c>
      <c r="B51" s="251" t="s">
        <v>190</v>
      </c>
      <c r="C51" s="225" t="s">
        <v>191</v>
      </c>
      <c r="D51" s="229"/>
      <c r="E51" s="230"/>
      <c r="F51" s="230"/>
      <c r="G51" s="228"/>
      <c r="H51" s="210"/>
      <c r="I51" s="211"/>
    </row>
    <row r="52" spans="1:9" s="203" customFormat="1" ht="12.75">
      <c r="A52" s="204">
        <f>A49+1</f>
        <v>39</v>
      </c>
      <c r="B52" s="205" t="s">
        <v>192</v>
      </c>
      <c r="C52" s="221" t="s">
        <v>315</v>
      </c>
      <c r="D52" s="207" t="s">
        <v>71</v>
      </c>
      <c r="E52" s="208">
        <v>2</v>
      </c>
      <c r="F52" s="208"/>
      <c r="G52" s="209"/>
      <c r="H52" s="210"/>
      <c r="I52" s="211"/>
    </row>
    <row r="53" spans="1:9" s="203" customFormat="1" ht="12.75">
      <c r="A53" s="204">
        <f aca="true" t="shared" si="3" ref="A53:A60">A52+1</f>
        <v>40</v>
      </c>
      <c r="B53" s="205" t="s">
        <v>391</v>
      </c>
      <c r="C53" s="221" t="s">
        <v>337</v>
      </c>
      <c r="D53" s="207" t="s">
        <v>71</v>
      </c>
      <c r="E53" s="208">
        <v>1</v>
      </c>
      <c r="F53" s="208"/>
      <c r="G53" s="209"/>
      <c r="H53" s="210"/>
      <c r="I53" s="211"/>
    </row>
    <row r="54" spans="1:9" s="203" customFormat="1" ht="12.75">
      <c r="A54" s="204">
        <f t="shared" si="3"/>
        <v>41</v>
      </c>
      <c r="B54" s="205" t="s">
        <v>193</v>
      </c>
      <c r="C54" s="221" t="s">
        <v>194</v>
      </c>
      <c r="D54" s="207" t="s">
        <v>88</v>
      </c>
      <c r="E54" s="208">
        <v>12</v>
      </c>
      <c r="F54" s="208"/>
      <c r="G54" s="209"/>
      <c r="H54" s="210"/>
      <c r="I54" s="211"/>
    </row>
    <row r="55" spans="1:9" s="203" customFormat="1" ht="12.75">
      <c r="A55" s="204">
        <f t="shared" si="3"/>
        <v>42</v>
      </c>
      <c r="B55" s="205" t="s">
        <v>195</v>
      </c>
      <c r="C55" s="221" t="s">
        <v>196</v>
      </c>
      <c r="D55" s="207" t="s">
        <v>88</v>
      </c>
      <c r="E55" s="208">
        <v>42</v>
      </c>
      <c r="F55" s="208"/>
      <c r="G55" s="209"/>
      <c r="H55" s="210"/>
      <c r="I55" s="211"/>
    </row>
    <row r="56" spans="1:9" s="203" customFormat="1" ht="12.75">
      <c r="A56" s="204">
        <f t="shared" si="3"/>
        <v>43</v>
      </c>
      <c r="B56" s="205" t="s">
        <v>197</v>
      </c>
      <c r="C56" s="221" t="s">
        <v>316</v>
      </c>
      <c r="D56" s="207" t="s">
        <v>88</v>
      </c>
      <c r="E56" s="208">
        <v>42</v>
      </c>
      <c r="F56" s="208"/>
      <c r="G56" s="209"/>
      <c r="H56" s="210"/>
      <c r="I56" s="211"/>
    </row>
    <row r="57" spans="1:9" s="203" customFormat="1" ht="12.75">
      <c r="A57" s="204">
        <f t="shared" si="3"/>
        <v>44</v>
      </c>
      <c r="B57" s="205" t="s">
        <v>392</v>
      </c>
      <c r="C57" s="221" t="s">
        <v>338</v>
      </c>
      <c r="D57" s="207" t="s">
        <v>88</v>
      </c>
      <c r="E57" s="208">
        <v>16</v>
      </c>
      <c r="F57" s="208"/>
      <c r="G57" s="209"/>
      <c r="H57" s="210"/>
      <c r="I57" s="211"/>
    </row>
    <row r="58" spans="1:9" s="203" customFormat="1" ht="12.75">
      <c r="A58" s="204">
        <f t="shared" si="3"/>
        <v>45</v>
      </c>
      <c r="B58" s="205" t="s">
        <v>162</v>
      </c>
      <c r="C58" s="221" t="s">
        <v>206</v>
      </c>
      <c r="D58" s="207" t="s">
        <v>71</v>
      </c>
      <c r="E58" s="208">
        <v>2</v>
      </c>
      <c r="F58" s="208"/>
      <c r="G58" s="209"/>
      <c r="H58" s="210"/>
      <c r="I58" s="211"/>
    </row>
    <row r="59" spans="1:9" s="203" customFormat="1" ht="12.75">
      <c r="A59" s="204">
        <f t="shared" si="3"/>
        <v>46</v>
      </c>
      <c r="B59" s="205" t="s">
        <v>165</v>
      </c>
      <c r="C59" s="221" t="s">
        <v>204</v>
      </c>
      <c r="D59" s="207" t="s">
        <v>85</v>
      </c>
      <c r="E59" s="208">
        <v>1</v>
      </c>
      <c r="F59" s="208"/>
      <c r="G59" s="209"/>
      <c r="H59" s="210"/>
      <c r="I59" s="211"/>
    </row>
    <row r="60" spans="1:9" s="203" customFormat="1" ht="12.75">
      <c r="A60" s="204">
        <f t="shared" si="3"/>
        <v>47</v>
      </c>
      <c r="B60" s="205" t="s">
        <v>198</v>
      </c>
      <c r="C60" s="221" t="s">
        <v>199</v>
      </c>
      <c r="D60" s="207" t="s">
        <v>71</v>
      </c>
      <c r="E60" s="208">
        <v>1</v>
      </c>
      <c r="F60" s="208"/>
      <c r="G60" s="209"/>
      <c r="H60" s="210"/>
      <c r="I60" s="211"/>
    </row>
    <row r="61" spans="1:9" s="203" customFormat="1" ht="12.75">
      <c r="A61" s="229"/>
      <c r="B61" s="224" t="s">
        <v>72</v>
      </c>
      <c r="C61" s="225" t="s">
        <v>200</v>
      </c>
      <c r="D61" s="229"/>
      <c r="E61" s="230"/>
      <c r="F61" s="227"/>
      <c r="G61" s="228"/>
      <c r="H61" s="210"/>
      <c r="I61" s="211"/>
    </row>
    <row r="62" spans="1:9" s="231" customFormat="1" ht="12.75">
      <c r="A62" s="213" t="s">
        <v>70</v>
      </c>
      <c r="B62" s="214" t="s">
        <v>96</v>
      </c>
      <c r="C62" s="215" t="s">
        <v>97</v>
      </c>
      <c r="D62" s="232"/>
      <c r="E62" s="233"/>
      <c r="F62" s="233"/>
      <c r="G62" s="234"/>
      <c r="H62" s="219"/>
      <c r="I62" s="220"/>
    </row>
    <row r="63" spans="1:9" s="203" customFormat="1" ht="12.75" customHeight="1">
      <c r="A63" s="204">
        <f>A60+1</f>
        <v>48</v>
      </c>
      <c r="B63" s="205" t="s">
        <v>256</v>
      </c>
      <c r="C63" s="221" t="s">
        <v>169</v>
      </c>
      <c r="D63" s="207" t="s">
        <v>80</v>
      </c>
      <c r="E63" s="208">
        <v>2</v>
      </c>
      <c r="F63" s="208"/>
      <c r="G63" s="209"/>
      <c r="H63" s="210"/>
      <c r="I63" s="211"/>
    </row>
    <row r="64" spans="1:9" s="203" customFormat="1" ht="12.75" customHeight="1">
      <c r="A64" s="204">
        <f>A63+1</f>
        <v>49</v>
      </c>
      <c r="B64" s="205" t="s">
        <v>257</v>
      </c>
      <c r="C64" s="221" t="s">
        <v>168</v>
      </c>
      <c r="D64" s="207" t="s">
        <v>80</v>
      </c>
      <c r="E64" s="208">
        <v>2</v>
      </c>
      <c r="F64" s="208"/>
      <c r="G64" s="209"/>
      <c r="H64" s="210"/>
      <c r="I64" s="211"/>
    </row>
    <row r="65" spans="1:10" s="151" customFormat="1" ht="56.25">
      <c r="A65" s="204">
        <f>A64+1</f>
        <v>50</v>
      </c>
      <c r="B65" s="205" t="s">
        <v>258</v>
      </c>
      <c r="C65" s="221" t="s">
        <v>211</v>
      </c>
      <c r="D65" s="207" t="s">
        <v>80</v>
      </c>
      <c r="E65" s="208">
        <v>86.6</v>
      </c>
      <c r="F65" s="208"/>
      <c r="G65" s="209"/>
      <c r="H65" s="210"/>
      <c r="I65" s="211"/>
      <c r="J65" s="151" t="s">
        <v>154</v>
      </c>
    </row>
    <row r="66" spans="1:9" s="151" customFormat="1" ht="12.75">
      <c r="A66" s="204">
        <f aca="true" t="shared" si="4" ref="A66:A81">A65+1</f>
        <v>51</v>
      </c>
      <c r="B66" s="205" t="s">
        <v>259</v>
      </c>
      <c r="C66" s="221" t="s">
        <v>330</v>
      </c>
      <c r="D66" s="207" t="s">
        <v>71</v>
      </c>
      <c r="E66" s="208">
        <v>1</v>
      </c>
      <c r="F66" s="208"/>
      <c r="G66" s="209"/>
      <c r="H66" s="210"/>
      <c r="I66" s="211"/>
    </row>
    <row r="67" spans="1:9" s="151" customFormat="1" ht="22.5">
      <c r="A67" s="204">
        <f t="shared" si="4"/>
        <v>52</v>
      </c>
      <c r="B67" s="205" t="s">
        <v>260</v>
      </c>
      <c r="C67" s="221" t="s">
        <v>212</v>
      </c>
      <c r="D67" s="207" t="s">
        <v>80</v>
      </c>
      <c r="E67" s="208">
        <v>12</v>
      </c>
      <c r="F67" s="208"/>
      <c r="G67" s="209"/>
      <c r="H67" s="210"/>
      <c r="I67" s="211"/>
    </row>
    <row r="68" spans="1:9" s="151" customFormat="1" ht="12.75">
      <c r="A68" s="204">
        <f t="shared" si="4"/>
        <v>53</v>
      </c>
      <c r="B68" s="205" t="s">
        <v>361</v>
      </c>
      <c r="C68" s="246" t="s">
        <v>213</v>
      </c>
      <c r="D68" s="247" t="s">
        <v>80</v>
      </c>
      <c r="E68" s="248">
        <f>E67+E63+E64</f>
        <v>16</v>
      </c>
      <c r="F68" s="208"/>
      <c r="G68" s="209"/>
      <c r="H68" s="210"/>
      <c r="I68" s="211"/>
    </row>
    <row r="69" spans="1:9" s="151" customFormat="1" ht="22.5">
      <c r="A69" s="204">
        <f t="shared" si="4"/>
        <v>54</v>
      </c>
      <c r="B69" s="205" t="s">
        <v>261</v>
      </c>
      <c r="C69" s="246" t="s">
        <v>352</v>
      </c>
      <c r="D69" s="247" t="s">
        <v>88</v>
      </c>
      <c r="E69" s="248">
        <v>7</v>
      </c>
      <c r="F69" s="208"/>
      <c r="G69" s="209"/>
      <c r="H69" s="210"/>
      <c r="I69" s="211"/>
    </row>
    <row r="70" spans="1:9" s="151" customFormat="1" ht="12.75">
      <c r="A70" s="204">
        <f t="shared" si="4"/>
        <v>55</v>
      </c>
      <c r="B70" s="205" t="s">
        <v>262</v>
      </c>
      <c r="C70" s="246" t="s">
        <v>348</v>
      </c>
      <c r="D70" s="247" t="s">
        <v>75</v>
      </c>
      <c r="E70" s="248">
        <v>12.37</v>
      </c>
      <c r="F70" s="208"/>
      <c r="G70" s="209"/>
      <c r="H70" s="210"/>
      <c r="I70" s="211"/>
    </row>
    <row r="71" spans="1:9" s="151" customFormat="1" ht="12.75">
      <c r="A71" s="204">
        <f t="shared" si="4"/>
        <v>56</v>
      </c>
      <c r="B71" s="205" t="s">
        <v>263</v>
      </c>
      <c r="C71" s="246" t="s">
        <v>345</v>
      </c>
      <c r="D71" s="247" t="s">
        <v>71</v>
      </c>
      <c r="E71" s="248">
        <v>1</v>
      </c>
      <c r="F71" s="208"/>
      <c r="G71" s="209"/>
      <c r="H71" s="210"/>
      <c r="I71" s="211"/>
    </row>
    <row r="72" spans="1:9" s="151" customFormat="1" ht="12.75">
      <c r="A72" s="204">
        <f t="shared" si="4"/>
        <v>57</v>
      </c>
      <c r="B72" s="205" t="s">
        <v>264</v>
      </c>
      <c r="C72" s="246" t="s">
        <v>346</v>
      </c>
      <c r="D72" s="247" t="s">
        <v>71</v>
      </c>
      <c r="E72" s="248">
        <v>1</v>
      </c>
      <c r="F72" s="208"/>
      <c r="G72" s="209"/>
      <c r="H72" s="210"/>
      <c r="I72" s="211"/>
    </row>
    <row r="73" spans="1:9" s="151" customFormat="1" ht="12.75">
      <c r="A73" s="204">
        <f t="shared" si="4"/>
        <v>58</v>
      </c>
      <c r="B73" s="205" t="s">
        <v>265</v>
      </c>
      <c r="C73" s="246" t="s">
        <v>351</v>
      </c>
      <c r="D73" s="247" t="s">
        <v>353</v>
      </c>
      <c r="E73" s="248">
        <v>2.6</v>
      </c>
      <c r="F73" s="208"/>
      <c r="G73" s="209"/>
      <c r="H73" s="210"/>
      <c r="I73" s="211"/>
    </row>
    <row r="74" spans="1:9" s="151" customFormat="1" ht="12.75">
      <c r="A74" s="204">
        <f t="shared" si="4"/>
        <v>59</v>
      </c>
      <c r="B74" s="205" t="s">
        <v>266</v>
      </c>
      <c r="C74" s="246" t="s">
        <v>347</v>
      </c>
      <c r="D74" s="247" t="s">
        <v>75</v>
      </c>
      <c r="E74" s="248">
        <v>10</v>
      </c>
      <c r="F74" s="208"/>
      <c r="G74" s="209"/>
      <c r="H74" s="210"/>
      <c r="I74" s="211"/>
    </row>
    <row r="75" spans="1:9" s="151" customFormat="1" ht="12.75">
      <c r="A75" s="204">
        <f t="shared" si="4"/>
        <v>60</v>
      </c>
      <c r="B75" s="205" t="s">
        <v>362</v>
      </c>
      <c r="C75" s="221" t="s">
        <v>329</v>
      </c>
      <c r="D75" s="207" t="s">
        <v>80</v>
      </c>
      <c r="E75" s="208">
        <f>E67</f>
        <v>12</v>
      </c>
      <c r="F75" s="208"/>
      <c r="G75" s="209"/>
      <c r="H75" s="210"/>
      <c r="I75" s="211"/>
    </row>
    <row r="76" spans="1:9" s="151" customFormat="1" ht="12.75">
      <c r="A76" s="204">
        <f t="shared" si="4"/>
        <v>61</v>
      </c>
      <c r="B76" s="205" t="s">
        <v>363</v>
      </c>
      <c r="C76" s="221" t="s">
        <v>137</v>
      </c>
      <c r="D76" s="207" t="s">
        <v>80</v>
      </c>
      <c r="E76" s="208">
        <f>E67+E65</f>
        <v>98.6</v>
      </c>
      <c r="F76" s="208"/>
      <c r="G76" s="209"/>
      <c r="H76" s="210"/>
      <c r="I76" s="211"/>
    </row>
    <row r="77" spans="1:9" s="151" customFormat="1" ht="12.75">
      <c r="A77" s="204">
        <f t="shared" si="4"/>
        <v>62</v>
      </c>
      <c r="B77" s="205" t="s">
        <v>364</v>
      </c>
      <c r="C77" s="221" t="s">
        <v>136</v>
      </c>
      <c r="D77" s="207" t="s">
        <v>71</v>
      </c>
      <c r="E77" s="208">
        <v>4</v>
      </c>
      <c r="F77" s="208"/>
      <c r="G77" s="209"/>
      <c r="H77" s="210"/>
      <c r="I77" s="211"/>
    </row>
    <row r="78" spans="1:9" s="151" customFormat="1" ht="12.75">
      <c r="A78" s="204">
        <f t="shared" si="4"/>
        <v>63</v>
      </c>
      <c r="B78" s="205" t="s">
        <v>365</v>
      </c>
      <c r="C78" s="221" t="s">
        <v>131</v>
      </c>
      <c r="D78" s="207" t="s">
        <v>71</v>
      </c>
      <c r="E78" s="208">
        <v>8</v>
      </c>
      <c r="F78" s="208"/>
      <c r="G78" s="209"/>
      <c r="H78" s="210"/>
      <c r="I78" s="211"/>
    </row>
    <row r="79" spans="1:9" s="151" customFormat="1" ht="12.75">
      <c r="A79" s="204">
        <f t="shared" si="4"/>
        <v>64</v>
      </c>
      <c r="B79" s="205" t="s">
        <v>366</v>
      </c>
      <c r="C79" s="221" t="s">
        <v>143</v>
      </c>
      <c r="D79" s="207" t="s">
        <v>85</v>
      </c>
      <c r="E79" s="208">
        <v>1</v>
      </c>
      <c r="F79" s="208"/>
      <c r="G79" s="209"/>
      <c r="H79" s="210"/>
      <c r="I79" s="211"/>
    </row>
    <row r="80" spans="1:9" s="151" customFormat="1" ht="22.5">
      <c r="A80" s="204">
        <f t="shared" si="4"/>
        <v>65</v>
      </c>
      <c r="B80" s="205" t="s">
        <v>367</v>
      </c>
      <c r="C80" s="221" t="s">
        <v>357</v>
      </c>
      <c r="D80" s="207" t="s">
        <v>91</v>
      </c>
      <c r="E80" s="208">
        <v>20</v>
      </c>
      <c r="F80" s="208"/>
      <c r="G80" s="209"/>
      <c r="H80" s="210"/>
      <c r="I80" s="211"/>
    </row>
    <row r="81" spans="1:9" s="151" customFormat="1" ht="12.75">
      <c r="A81" s="204">
        <f t="shared" si="4"/>
        <v>66</v>
      </c>
      <c r="B81" s="205" t="s">
        <v>119</v>
      </c>
      <c r="C81" s="221" t="s">
        <v>120</v>
      </c>
      <c r="D81" s="207" t="s">
        <v>85</v>
      </c>
      <c r="E81" s="208">
        <v>1</v>
      </c>
      <c r="F81" s="208"/>
      <c r="G81" s="209"/>
      <c r="H81" s="210"/>
      <c r="I81" s="211"/>
    </row>
    <row r="82" spans="1:9" s="151" customFormat="1" ht="12.75">
      <c r="A82" s="229"/>
      <c r="B82" s="224" t="s">
        <v>72</v>
      </c>
      <c r="C82" s="225" t="s">
        <v>98</v>
      </c>
      <c r="D82" s="229"/>
      <c r="E82" s="230"/>
      <c r="F82" s="227"/>
      <c r="G82" s="228"/>
      <c r="H82" s="210"/>
      <c r="I82" s="211"/>
    </row>
    <row r="83" spans="1:9" s="231" customFormat="1" ht="12.75">
      <c r="A83" s="213" t="s">
        <v>70</v>
      </c>
      <c r="B83" s="214" t="s">
        <v>99</v>
      </c>
      <c r="C83" s="215" t="s">
        <v>100</v>
      </c>
      <c r="D83" s="232"/>
      <c r="E83" s="233"/>
      <c r="F83" s="233"/>
      <c r="G83" s="234"/>
      <c r="H83" s="219"/>
      <c r="I83" s="220"/>
    </row>
    <row r="84" spans="1:9" s="151" customFormat="1" ht="12.75">
      <c r="A84" s="204"/>
      <c r="B84" s="205"/>
      <c r="C84" s="235" t="s">
        <v>175</v>
      </c>
      <c r="D84" s="236"/>
      <c r="E84" s="237"/>
      <c r="F84" s="237"/>
      <c r="G84" s="238"/>
      <c r="H84" s="210"/>
      <c r="I84" s="211"/>
    </row>
    <row r="85" spans="1:9" s="151" customFormat="1" ht="12.75">
      <c r="A85" s="204">
        <f>A81+1</f>
        <v>67</v>
      </c>
      <c r="B85" s="205" t="s">
        <v>267</v>
      </c>
      <c r="C85" s="221" t="s">
        <v>214</v>
      </c>
      <c r="D85" s="207" t="s">
        <v>71</v>
      </c>
      <c r="E85" s="208">
        <v>1</v>
      </c>
      <c r="F85" s="208"/>
      <c r="G85" s="209"/>
      <c r="H85" s="210"/>
      <c r="I85" s="211"/>
    </row>
    <row r="86" spans="1:9" s="151" customFormat="1" ht="12.75">
      <c r="A86" s="204">
        <f>A85+1</f>
        <v>68</v>
      </c>
      <c r="B86" s="205" t="s">
        <v>268</v>
      </c>
      <c r="C86" s="221" t="s">
        <v>135</v>
      </c>
      <c r="D86" s="207" t="s">
        <v>71</v>
      </c>
      <c r="E86" s="208">
        <v>1</v>
      </c>
      <c r="F86" s="208"/>
      <c r="G86" s="209"/>
      <c r="H86" s="210"/>
      <c r="I86" s="211"/>
    </row>
    <row r="87" spans="1:9" s="151" customFormat="1" ht="12.75">
      <c r="A87" s="204">
        <f aca="true" t="shared" si="5" ref="A87:A100">A86+1</f>
        <v>69</v>
      </c>
      <c r="B87" s="205" t="s">
        <v>269</v>
      </c>
      <c r="C87" s="221" t="s">
        <v>150</v>
      </c>
      <c r="D87" s="207" t="s">
        <v>71</v>
      </c>
      <c r="E87" s="208">
        <v>2</v>
      </c>
      <c r="F87" s="208"/>
      <c r="G87" s="209"/>
      <c r="H87" s="210"/>
      <c r="I87" s="211"/>
    </row>
    <row r="88" spans="1:9" s="151" customFormat="1" ht="12.75">
      <c r="A88" s="204">
        <f t="shared" si="5"/>
        <v>70</v>
      </c>
      <c r="B88" s="205" t="s">
        <v>270</v>
      </c>
      <c r="C88" s="221" t="s">
        <v>215</v>
      </c>
      <c r="D88" s="207" t="s">
        <v>71</v>
      </c>
      <c r="E88" s="208">
        <v>4</v>
      </c>
      <c r="F88" s="208"/>
      <c r="G88" s="209"/>
      <c r="H88" s="210"/>
      <c r="I88" s="211"/>
    </row>
    <row r="89" spans="1:9" s="151" customFormat="1" ht="12.75">
      <c r="A89" s="204">
        <f t="shared" si="5"/>
        <v>71</v>
      </c>
      <c r="B89" s="205" t="s">
        <v>271</v>
      </c>
      <c r="C89" s="221" t="s">
        <v>325</v>
      </c>
      <c r="D89" s="207" t="s">
        <v>71</v>
      </c>
      <c r="E89" s="208">
        <v>2</v>
      </c>
      <c r="F89" s="208"/>
      <c r="G89" s="209"/>
      <c r="H89" s="210"/>
      <c r="I89" s="211"/>
    </row>
    <row r="90" spans="1:9" s="151" customFormat="1" ht="12.75">
      <c r="A90" s="204">
        <f t="shared" si="5"/>
        <v>72</v>
      </c>
      <c r="B90" s="205" t="s">
        <v>272</v>
      </c>
      <c r="C90" s="221" t="s">
        <v>101</v>
      </c>
      <c r="D90" s="207" t="s">
        <v>71</v>
      </c>
      <c r="E90" s="208">
        <v>2</v>
      </c>
      <c r="F90" s="208"/>
      <c r="G90" s="209"/>
      <c r="H90" s="210"/>
      <c r="I90" s="211"/>
    </row>
    <row r="91" spans="1:9" s="151" customFormat="1" ht="12.75">
      <c r="A91" s="204">
        <f t="shared" si="5"/>
        <v>73</v>
      </c>
      <c r="B91" s="205" t="s">
        <v>273</v>
      </c>
      <c r="C91" s="221" t="s">
        <v>163</v>
      </c>
      <c r="D91" s="207" t="s">
        <v>71</v>
      </c>
      <c r="E91" s="208">
        <v>2</v>
      </c>
      <c r="F91" s="208"/>
      <c r="G91" s="209"/>
      <c r="H91" s="210"/>
      <c r="I91" s="211"/>
    </row>
    <row r="92" spans="1:9" s="151" customFormat="1" ht="12.75">
      <c r="A92" s="204">
        <f t="shared" si="5"/>
        <v>74</v>
      </c>
      <c r="B92" s="205" t="s">
        <v>274</v>
      </c>
      <c r="C92" s="221" t="s">
        <v>164</v>
      </c>
      <c r="D92" s="207" t="s">
        <v>71</v>
      </c>
      <c r="E92" s="208">
        <f>E90</f>
        <v>2</v>
      </c>
      <c r="F92" s="208"/>
      <c r="G92" s="209"/>
      <c r="H92" s="210"/>
      <c r="I92" s="211"/>
    </row>
    <row r="93" spans="1:9" s="151" customFormat="1" ht="12.75">
      <c r="A93" s="204">
        <f t="shared" si="5"/>
        <v>75</v>
      </c>
      <c r="B93" s="205" t="s">
        <v>275</v>
      </c>
      <c r="C93" s="221" t="s">
        <v>102</v>
      </c>
      <c r="D93" s="207" t="s">
        <v>71</v>
      </c>
      <c r="E93" s="208">
        <f>E91</f>
        <v>2</v>
      </c>
      <c r="F93" s="208"/>
      <c r="G93" s="209"/>
      <c r="H93" s="210"/>
      <c r="I93" s="211"/>
    </row>
    <row r="94" spans="1:9" s="151" customFormat="1" ht="12.75">
      <c r="A94" s="204">
        <f t="shared" si="5"/>
        <v>76</v>
      </c>
      <c r="B94" s="205" t="s">
        <v>276</v>
      </c>
      <c r="C94" s="221" t="s">
        <v>219</v>
      </c>
      <c r="D94" s="207" t="s">
        <v>71</v>
      </c>
      <c r="E94" s="208">
        <v>2</v>
      </c>
      <c r="F94" s="208"/>
      <c r="G94" s="209"/>
      <c r="H94" s="210"/>
      <c r="I94" s="211"/>
    </row>
    <row r="95" spans="1:9" s="151" customFormat="1" ht="12.75">
      <c r="A95" s="204">
        <f t="shared" si="5"/>
        <v>77</v>
      </c>
      <c r="B95" s="205" t="s">
        <v>277</v>
      </c>
      <c r="C95" s="221" t="s">
        <v>148</v>
      </c>
      <c r="D95" s="207" t="s">
        <v>71</v>
      </c>
      <c r="E95" s="208">
        <v>2</v>
      </c>
      <c r="F95" s="208"/>
      <c r="G95" s="209"/>
      <c r="H95" s="210"/>
      <c r="I95" s="211"/>
    </row>
    <row r="96" spans="1:9" s="151" customFormat="1" ht="12.75">
      <c r="A96" s="204">
        <f t="shared" si="5"/>
        <v>78</v>
      </c>
      <c r="B96" s="205" t="s">
        <v>278</v>
      </c>
      <c r="C96" s="221" t="s">
        <v>129</v>
      </c>
      <c r="D96" s="207" t="s">
        <v>71</v>
      </c>
      <c r="E96" s="208">
        <v>2</v>
      </c>
      <c r="F96" s="208"/>
      <c r="G96" s="209"/>
      <c r="H96" s="210"/>
      <c r="I96" s="211"/>
    </row>
    <row r="97" spans="1:9" s="151" customFormat="1" ht="12.75">
      <c r="A97" s="204">
        <f t="shared" si="5"/>
        <v>79</v>
      </c>
      <c r="B97" s="205" t="s">
        <v>279</v>
      </c>
      <c r="C97" s="221" t="s">
        <v>320</v>
      </c>
      <c r="D97" s="207" t="s">
        <v>71</v>
      </c>
      <c r="E97" s="208">
        <v>10</v>
      </c>
      <c r="F97" s="208"/>
      <c r="G97" s="209"/>
      <c r="H97" s="210"/>
      <c r="I97" s="211"/>
    </row>
    <row r="98" spans="1:9" s="151" customFormat="1" ht="12.75">
      <c r="A98" s="204">
        <f t="shared" si="5"/>
        <v>80</v>
      </c>
      <c r="B98" s="205" t="s">
        <v>280</v>
      </c>
      <c r="C98" s="221" t="s">
        <v>321</v>
      </c>
      <c r="D98" s="207" t="s">
        <v>71</v>
      </c>
      <c r="E98" s="208">
        <v>1</v>
      </c>
      <c r="F98" s="208"/>
      <c r="G98" s="209"/>
      <c r="H98" s="210"/>
      <c r="I98" s="211"/>
    </row>
    <row r="99" spans="1:9" s="151" customFormat="1" ht="12.75">
      <c r="A99" s="204">
        <f t="shared" si="5"/>
        <v>81</v>
      </c>
      <c r="B99" s="205" t="s">
        <v>281</v>
      </c>
      <c r="C99" s="221" t="s">
        <v>322</v>
      </c>
      <c r="D99" s="207" t="s">
        <v>71</v>
      </c>
      <c r="E99" s="208">
        <v>2</v>
      </c>
      <c r="F99" s="208"/>
      <c r="G99" s="209"/>
      <c r="H99" s="210"/>
      <c r="I99" s="211"/>
    </row>
    <row r="100" spans="1:9" s="151" customFormat="1" ht="12.75">
      <c r="A100" s="204">
        <f t="shared" si="5"/>
        <v>82</v>
      </c>
      <c r="B100" s="205" t="s">
        <v>368</v>
      </c>
      <c r="C100" s="221" t="s">
        <v>324</v>
      </c>
      <c r="D100" s="207" t="s">
        <v>71</v>
      </c>
      <c r="E100" s="208">
        <v>1</v>
      </c>
      <c r="F100" s="208"/>
      <c r="G100" s="209"/>
      <c r="H100" s="210"/>
      <c r="I100" s="211"/>
    </row>
    <row r="101" spans="1:9" s="151" customFormat="1" ht="12.75">
      <c r="A101" s="204"/>
      <c r="B101" s="205"/>
      <c r="C101" s="235" t="s">
        <v>176</v>
      </c>
      <c r="D101" s="207"/>
      <c r="E101" s="208"/>
      <c r="F101" s="208"/>
      <c r="G101" s="209"/>
      <c r="H101" s="210"/>
      <c r="I101" s="211"/>
    </row>
    <row r="102" spans="1:9" s="151" customFormat="1" ht="45">
      <c r="A102" s="204">
        <f>A100+1</f>
        <v>83</v>
      </c>
      <c r="B102" s="205" t="s">
        <v>369</v>
      </c>
      <c r="C102" s="221" t="s">
        <v>220</v>
      </c>
      <c r="D102" s="207" t="s">
        <v>71</v>
      </c>
      <c r="E102" s="208">
        <v>8</v>
      </c>
      <c r="F102" s="208"/>
      <c r="G102" s="209"/>
      <c r="H102" s="210"/>
      <c r="I102" s="211"/>
    </row>
    <row r="103" spans="1:9" s="151" customFormat="1" ht="12.75">
      <c r="A103" s="204">
        <f>A102+1</f>
        <v>84</v>
      </c>
      <c r="B103" s="205" t="s">
        <v>370</v>
      </c>
      <c r="C103" s="221" t="s">
        <v>222</v>
      </c>
      <c r="D103" s="207" t="s">
        <v>71</v>
      </c>
      <c r="E103" s="208">
        <v>2</v>
      </c>
      <c r="F103" s="208"/>
      <c r="G103" s="209"/>
      <c r="H103" s="210"/>
      <c r="I103" s="211"/>
    </row>
    <row r="104" spans="1:9" s="151" customFormat="1" ht="12.75">
      <c r="A104" s="204">
        <f aca="true" t="shared" si="6" ref="A104:A107">A103+1</f>
        <v>85</v>
      </c>
      <c r="B104" s="205" t="s">
        <v>371</v>
      </c>
      <c r="C104" s="221" t="s">
        <v>319</v>
      </c>
      <c r="D104" s="207" t="s">
        <v>71</v>
      </c>
      <c r="E104" s="208">
        <v>2</v>
      </c>
      <c r="F104" s="208"/>
      <c r="G104" s="209"/>
      <c r="H104" s="210"/>
      <c r="I104" s="211"/>
    </row>
    <row r="105" spans="1:9" s="151" customFormat="1" ht="56.25">
      <c r="A105" s="204">
        <f t="shared" si="6"/>
        <v>86</v>
      </c>
      <c r="B105" s="205" t="s">
        <v>372</v>
      </c>
      <c r="C105" s="221" t="s">
        <v>221</v>
      </c>
      <c r="D105" s="207" t="s">
        <v>71</v>
      </c>
      <c r="E105" s="208">
        <v>8</v>
      </c>
      <c r="F105" s="208"/>
      <c r="G105" s="209"/>
      <c r="H105" s="210"/>
      <c r="I105" s="211"/>
    </row>
    <row r="106" spans="1:9" s="151" customFormat="1" ht="12.75">
      <c r="A106" s="204">
        <f t="shared" si="6"/>
        <v>87</v>
      </c>
      <c r="B106" s="205" t="s">
        <v>373</v>
      </c>
      <c r="C106" s="221" t="s">
        <v>144</v>
      </c>
      <c r="D106" s="207" t="s">
        <v>85</v>
      </c>
      <c r="E106" s="208">
        <v>1</v>
      </c>
      <c r="F106" s="208"/>
      <c r="G106" s="209"/>
      <c r="H106" s="210"/>
      <c r="I106" s="211"/>
    </row>
    <row r="107" spans="1:9" s="151" customFormat="1" ht="12.75">
      <c r="A107" s="204">
        <f t="shared" si="6"/>
        <v>88</v>
      </c>
      <c r="B107" s="205" t="s">
        <v>103</v>
      </c>
      <c r="C107" s="221" t="s">
        <v>104</v>
      </c>
      <c r="D107" s="207" t="s">
        <v>85</v>
      </c>
      <c r="E107" s="208">
        <v>1</v>
      </c>
      <c r="F107" s="208"/>
      <c r="G107" s="209"/>
      <c r="H107" s="210"/>
      <c r="I107" s="211"/>
    </row>
    <row r="108" spans="1:9" s="151" customFormat="1" ht="12.75">
      <c r="A108" s="229"/>
      <c r="B108" s="224" t="s">
        <v>72</v>
      </c>
      <c r="C108" s="225" t="s">
        <v>105</v>
      </c>
      <c r="D108" s="229"/>
      <c r="E108" s="230"/>
      <c r="F108" s="227"/>
      <c r="G108" s="228"/>
      <c r="H108" s="210"/>
      <c r="I108" s="211"/>
    </row>
    <row r="109" spans="1:9" s="151" customFormat="1" ht="12.75">
      <c r="A109" s="213" t="s">
        <v>70</v>
      </c>
      <c r="B109" s="214" t="s">
        <v>180</v>
      </c>
      <c r="C109" s="215" t="s">
        <v>184</v>
      </c>
      <c r="D109" s="232"/>
      <c r="E109" s="239"/>
      <c r="F109" s="240"/>
      <c r="G109" s="241"/>
      <c r="H109" s="219"/>
      <c r="I109" s="220"/>
    </row>
    <row r="110" spans="1:9" s="151" customFormat="1" ht="12.75">
      <c r="A110" s="204">
        <f>A107+1</f>
        <v>89</v>
      </c>
      <c r="B110" s="205" t="s">
        <v>282</v>
      </c>
      <c r="C110" s="221" t="s">
        <v>182</v>
      </c>
      <c r="D110" s="207" t="s">
        <v>71</v>
      </c>
      <c r="E110" s="208">
        <v>1</v>
      </c>
      <c r="F110" s="208"/>
      <c r="G110" s="209"/>
      <c r="H110" s="210"/>
      <c r="I110" s="211"/>
    </row>
    <row r="111" spans="1:9" s="151" customFormat="1" ht="12.75">
      <c r="A111" s="204">
        <f>A110+1</f>
        <v>90</v>
      </c>
      <c r="B111" s="205" t="s">
        <v>283</v>
      </c>
      <c r="C111" s="221" t="s">
        <v>223</v>
      </c>
      <c r="D111" s="207" t="s">
        <v>71</v>
      </c>
      <c r="E111" s="208">
        <v>1</v>
      </c>
      <c r="F111" s="208"/>
      <c r="G111" s="209"/>
      <c r="H111" s="210"/>
      <c r="I111" s="211"/>
    </row>
    <row r="112" spans="1:9" s="151" customFormat="1" ht="12.75">
      <c r="A112" s="204">
        <f aca="true" t="shared" si="7" ref="A112:A120">A111+1</f>
        <v>91</v>
      </c>
      <c r="B112" s="205" t="s">
        <v>284</v>
      </c>
      <c r="C112" s="221" t="s">
        <v>224</v>
      </c>
      <c r="D112" s="207" t="s">
        <v>80</v>
      </c>
      <c r="E112" s="208">
        <v>12</v>
      </c>
      <c r="F112" s="208"/>
      <c r="G112" s="209"/>
      <c r="H112" s="210"/>
      <c r="I112" s="211"/>
    </row>
    <row r="113" spans="1:9" s="151" customFormat="1" ht="12.75">
      <c r="A113" s="204">
        <f t="shared" si="7"/>
        <v>92</v>
      </c>
      <c r="B113" s="205" t="s">
        <v>285</v>
      </c>
      <c r="C113" s="221" t="s">
        <v>183</v>
      </c>
      <c r="D113" s="207" t="s">
        <v>71</v>
      </c>
      <c r="E113" s="208">
        <v>6</v>
      </c>
      <c r="F113" s="208"/>
      <c r="G113" s="209"/>
      <c r="H113" s="210"/>
      <c r="I113" s="211"/>
    </row>
    <row r="114" spans="1:9" s="151" customFormat="1" ht="12.75">
      <c r="A114" s="204">
        <f t="shared" si="7"/>
        <v>93</v>
      </c>
      <c r="B114" s="205" t="s">
        <v>286</v>
      </c>
      <c r="C114" s="221" t="s">
        <v>340</v>
      </c>
      <c r="D114" s="207" t="s">
        <v>71</v>
      </c>
      <c r="E114" s="208">
        <v>1</v>
      </c>
      <c r="F114" s="208"/>
      <c r="G114" s="209"/>
      <c r="H114" s="210"/>
      <c r="I114" s="211"/>
    </row>
    <row r="115" spans="1:9" s="151" customFormat="1" ht="12.75">
      <c r="A115" s="204">
        <f t="shared" si="7"/>
        <v>94</v>
      </c>
      <c r="B115" s="205" t="s">
        <v>287</v>
      </c>
      <c r="C115" s="221" t="s">
        <v>342</v>
      </c>
      <c r="D115" s="207" t="s">
        <v>91</v>
      </c>
      <c r="E115" s="208">
        <v>8</v>
      </c>
      <c r="F115" s="208"/>
      <c r="G115" s="209"/>
      <c r="H115" s="210"/>
      <c r="I115" s="211"/>
    </row>
    <row r="116" spans="1:9" s="151" customFormat="1" ht="12.75">
      <c r="A116" s="204">
        <f t="shared" si="7"/>
        <v>95</v>
      </c>
      <c r="B116" s="205" t="s">
        <v>374</v>
      </c>
      <c r="C116" s="221" t="s">
        <v>344</v>
      </c>
      <c r="D116" s="207" t="s">
        <v>91</v>
      </c>
      <c r="E116" s="208">
        <v>8</v>
      </c>
      <c r="F116" s="208"/>
      <c r="G116" s="209"/>
      <c r="H116" s="210"/>
      <c r="I116" s="211"/>
    </row>
    <row r="117" spans="1:9" s="151" customFormat="1" ht="12.75">
      <c r="A117" s="204">
        <f t="shared" si="7"/>
        <v>96</v>
      </c>
      <c r="B117" s="205" t="s">
        <v>375</v>
      </c>
      <c r="C117" s="221" t="s">
        <v>349</v>
      </c>
      <c r="D117" s="207" t="s">
        <v>91</v>
      </c>
      <c r="E117" s="208">
        <v>8</v>
      </c>
      <c r="F117" s="208"/>
      <c r="G117" s="209"/>
      <c r="H117" s="210"/>
      <c r="I117" s="211"/>
    </row>
    <row r="118" spans="1:9" s="151" customFormat="1" ht="12.75">
      <c r="A118" s="204">
        <f t="shared" si="7"/>
        <v>97</v>
      </c>
      <c r="B118" s="205" t="s">
        <v>376</v>
      </c>
      <c r="C118" s="221" t="s">
        <v>343</v>
      </c>
      <c r="D118" s="207" t="s">
        <v>71</v>
      </c>
      <c r="E118" s="208">
        <v>1</v>
      </c>
      <c r="F118" s="208"/>
      <c r="G118" s="209"/>
      <c r="H118" s="210"/>
      <c r="I118" s="211"/>
    </row>
    <row r="119" spans="1:9" s="151" customFormat="1" ht="12.75">
      <c r="A119" s="204">
        <f t="shared" si="7"/>
        <v>98</v>
      </c>
      <c r="B119" s="205" t="s">
        <v>377</v>
      </c>
      <c r="C119" s="221" t="s">
        <v>350</v>
      </c>
      <c r="D119" s="207" t="s">
        <v>71</v>
      </c>
      <c r="E119" s="208">
        <v>1</v>
      </c>
      <c r="F119" s="208"/>
      <c r="G119" s="209"/>
      <c r="H119" s="210"/>
      <c r="I119" s="211"/>
    </row>
    <row r="120" spans="1:9" s="151" customFormat="1" ht="12.75">
      <c r="A120" s="204">
        <f t="shared" si="7"/>
        <v>99</v>
      </c>
      <c r="B120" s="205" t="s">
        <v>378</v>
      </c>
      <c r="C120" s="221" t="s">
        <v>181</v>
      </c>
      <c r="D120" s="207" t="s">
        <v>85</v>
      </c>
      <c r="E120" s="208">
        <v>1</v>
      </c>
      <c r="F120" s="208"/>
      <c r="G120" s="209"/>
      <c r="H120" s="210"/>
      <c r="I120" s="211"/>
    </row>
    <row r="121" spans="1:9" s="151" customFormat="1" ht="12.75">
      <c r="A121" s="229"/>
      <c r="B121" s="224" t="s">
        <v>72</v>
      </c>
      <c r="C121" s="225" t="s">
        <v>185</v>
      </c>
      <c r="D121" s="229"/>
      <c r="E121" s="230"/>
      <c r="F121" s="227"/>
      <c r="G121" s="228"/>
      <c r="H121" s="210"/>
      <c r="I121" s="211"/>
    </row>
    <row r="122" spans="1:9" s="151" customFormat="1" ht="12.75">
      <c r="A122" s="213" t="s">
        <v>70</v>
      </c>
      <c r="B122" s="214" t="s">
        <v>81</v>
      </c>
      <c r="C122" s="215" t="s">
        <v>82</v>
      </c>
      <c r="D122" s="216"/>
      <c r="E122" s="217"/>
      <c r="F122" s="217"/>
      <c r="G122" s="218"/>
      <c r="H122" s="219"/>
      <c r="I122" s="220"/>
    </row>
    <row r="123" spans="1:9" s="151" customFormat="1" ht="22.5">
      <c r="A123" s="204">
        <f>A120+1</f>
        <v>100</v>
      </c>
      <c r="B123" s="205" t="s">
        <v>288</v>
      </c>
      <c r="C123" s="221" t="s">
        <v>326</v>
      </c>
      <c r="D123" s="207" t="s">
        <v>71</v>
      </c>
      <c r="E123" s="208">
        <v>2</v>
      </c>
      <c r="F123" s="208"/>
      <c r="G123" s="209"/>
      <c r="H123" s="210"/>
      <c r="I123" s="211"/>
    </row>
    <row r="124" spans="1:9" s="151" customFormat="1" ht="12.75">
      <c r="A124" s="204">
        <f>A123+1</f>
        <v>101</v>
      </c>
      <c r="B124" s="205" t="s">
        <v>289</v>
      </c>
      <c r="C124" s="221" t="s">
        <v>188</v>
      </c>
      <c r="D124" s="207" t="s">
        <v>71</v>
      </c>
      <c r="E124" s="208">
        <v>4</v>
      </c>
      <c r="F124" s="208"/>
      <c r="G124" s="209"/>
      <c r="H124" s="210"/>
      <c r="I124" s="211"/>
    </row>
    <row r="125" spans="1:9" s="151" customFormat="1" ht="12.75">
      <c r="A125" s="204">
        <f aca="true" t="shared" si="8" ref="A125:A129">A124+1</f>
        <v>102</v>
      </c>
      <c r="B125" s="205" t="s">
        <v>290</v>
      </c>
      <c r="C125" s="221" t="s">
        <v>341</v>
      </c>
      <c r="D125" s="207" t="s">
        <v>76</v>
      </c>
      <c r="E125" s="208">
        <v>15</v>
      </c>
      <c r="F125" s="208"/>
      <c r="G125" s="209"/>
      <c r="H125" s="210"/>
      <c r="I125" s="211"/>
    </row>
    <row r="126" spans="1:9" s="151" customFormat="1" ht="25.5" customHeight="1">
      <c r="A126" s="204">
        <f t="shared" si="8"/>
        <v>103</v>
      </c>
      <c r="B126" s="205" t="s">
        <v>291</v>
      </c>
      <c r="C126" s="221" t="s">
        <v>106</v>
      </c>
      <c r="D126" s="207" t="s">
        <v>76</v>
      </c>
      <c r="E126" s="208">
        <v>350</v>
      </c>
      <c r="F126" s="208"/>
      <c r="G126" s="209"/>
      <c r="H126" s="210"/>
      <c r="I126" s="211"/>
    </row>
    <row r="127" spans="1:9" s="151" customFormat="1" ht="12.75">
      <c r="A127" s="204">
        <f t="shared" si="8"/>
        <v>104</v>
      </c>
      <c r="B127" s="205" t="s">
        <v>292</v>
      </c>
      <c r="C127" s="221" t="s">
        <v>107</v>
      </c>
      <c r="D127" s="207" t="s">
        <v>76</v>
      </c>
      <c r="E127" s="208">
        <v>1500</v>
      </c>
      <c r="F127" s="208"/>
      <c r="G127" s="209"/>
      <c r="H127" s="210"/>
      <c r="I127" s="211"/>
    </row>
    <row r="128" spans="1:9" s="151" customFormat="1" ht="12.75">
      <c r="A128" s="204">
        <f t="shared" si="8"/>
        <v>105</v>
      </c>
      <c r="B128" s="205" t="s">
        <v>379</v>
      </c>
      <c r="C128" s="221" t="s">
        <v>323</v>
      </c>
      <c r="D128" s="207" t="s">
        <v>71</v>
      </c>
      <c r="E128" s="208">
        <v>1</v>
      </c>
      <c r="F128" s="208"/>
      <c r="G128" s="209"/>
      <c r="H128" s="210"/>
      <c r="I128" s="211"/>
    </row>
    <row r="129" spans="1:9" s="151" customFormat="1" ht="12.75">
      <c r="A129" s="204">
        <f t="shared" si="8"/>
        <v>106</v>
      </c>
      <c r="B129" s="205" t="s">
        <v>108</v>
      </c>
      <c r="C129" s="221" t="s">
        <v>84</v>
      </c>
      <c r="D129" s="207" t="s">
        <v>85</v>
      </c>
      <c r="E129" s="208">
        <v>1</v>
      </c>
      <c r="F129" s="208"/>
      <c r="G129" s="209"/>
      <c r="H129" s="210"/>
      <c r="I129" s="211"/>
    </row>
    <row r="130" spans="1:9" s="151" customFormat="1" ht="12.75">
      <c r="A130" s="229"/>
      <c r="B130" s="224" t="s">
        <v>72</v>
      </c>
      <c r="C130" s="225" t="s">
        <v>83</v>
      </c>
      <c r="D130" s="229"/>
      <c r="E130" s="230"/>
      <c r="F130" s="227"/>
      <c r="G130" s="228"/>
      <c r="H130" s="210"/>
      <c r="I130" s="211"/>
    </row>
    <row r="131" spans="1:9" s="151" customFormat="1" ht="12.75">
      <c r="A131" s="213" t="s">
        <v>70</v>
      </c>
      <c r="B131" s="214" t="s">
        <v>109</v>
      </c>
      <c r="C131" s="215" t="s">
        <v>110</v>
      </c>
      <c r="D131" s="242"/>
      <c r="E131" s="242"/>
      <c r="F131" s="217"/>
      <c r="G131" s="218"/>
      <c r="H131" s="219"/>
      <c r="I131" s="220"/>
    </row>
    <row r="132" spans="1:9" s="151" customFormat="1" ht="12.75">
      <c r="A132" s="204">
        <f>A129+1</f>
        <v>107</v>
      </c>
      <c r="B132" s="205" t="s">
        <v>293</v>
      </c>
      <c r="C132" s="221" t="s">
        <v>111</v>
      </c>
      <c r="D132" s="208" t="s">
        <v>75</v>
      </c>
      <c r="E132" s="208">
        <v>10</v>
      </c>
      <c r="F132" s="208"/>
      <c r="G132" s="209"/>
      <c r="H132" s="210"/>
      <c r="I132" s="211"/>
    </row>
    <row r="133" spans="1:9" s="151" customFormat="1" ht="12.75">
      <c r="A133" s="204">
        <f>A132+1</f>
        <v>108</v>
      </c>
      <c r="B133" s="205" t="s">
        <v>294</v>
      </c>
      <c r="C133" s="221" t="s">
        <v>112</v>
      </c>
      <c r="D133" s="208" t="s">
        <v>80</v>
      </c>
      <c r="E133" s="208">
        <f>SUM(E67)</f>
        <v>12</v>
      </c>
      <c r="F133" s="208"/>
      <c r="G133" s="209"/>
      <c r="H133" s="210"/>
      <c r="I133" s="211"/>
    </row>
    <row r="134" spans="1:9" s="151" customFormat="1" ht="12.75">
      <c r="A134" s="204"/>
      <c r="B134" s="224" t="s">
        <v>72</v>
      </c>
      <c r="C134" s="225" t="s">
        <v>113</v>
      </c>
      <c r="D134" s="229"/>
      <c r="E134" s="230"/>
      <c r="F134" s="227"/>
      <c r="G134" s="228"/>
      <c r="H134" s="210"/>
      <c r="I134" s="211"/>
    </row>
    <row r="135" spans="1:9" s="151" customFormat="1" ht="12.75">
      <c r="A135" s="243"/>
      <c r="B135" s="214" t="s">
        <v>86</v>
      </c>
      <c r="C135" s="215" t="s">
        <v>128</v>
      </c>
      <c r="D135" s="232"/>
      <c r="E135" s="233"/>
      <c r="F135" s="233"/>
      <c r="G135" s="234"/>
      <c r="H135" s="219"/>
      <c r="I135" s="220"/>
    </row>
    <row r="136" spans="1:9" s="151" customFormat="1" ht="22.5">
      <c r="A136" s="204">
        <f>A133+1</f>
        <v>109</v>
      </c>
      <c r="B136" s="205" t="s">
        <v>295</v>
      </c>
      <c r="C136" s="221" t="s">
        <v>225</v>
      </c>
      <c r="D136" s="207" t="s">
        <v>85</v>
      </c>
      <c r="E136" s="208">
        <v>1</v>
      </c>
      <c r="F136" s="208"/>
      <c r="G136" s="209"/>
      <c r="H136" s="210"/>
      <c r="I136" s="211"/>
    </row>
    <row r="137" spans="1:9" s="151" customFormat="1" ht="22.5">
      <c r="A137" s="204">
        <f>A136+1</f>
        <v>110</v>
      </c>
      <c r="B137" s="205" t="s">
        <v>296</v>
      </c>
      <c r="C137" s="221" t="s">
        <v>177</v>
      </c>
      <c r="D137" s="207" t="s">
        <v>85</v>
      </c>
      <c r="E137" s="208">
        <v>1</v>
      </c>
      <c r="F137" s="208"/>
      <c r="G137" s="209"/>
      <c r="H137" s="210"/>
      <c r="I137" s="211"/>
    </row>
    <row r="138" spans="1:9" s="151" customFormat="1" ht="12.75">
      <c r="A138" s="204">
        <f aca="true" t="shared" si="9" ref="A138:A155">A137+1</f>
        <v>111</v>
      </c>
      <c r="B138" s="205" t="s">
        <v>297</v>
      </c>
      <c r="C138" s="221" t="s">
        <v>178</v>
      </c>
      <c r="D138" s="207" t="s">
        <v>85</v>
      </c>
      <c r="E138" s="208">
        <v>1</v>
      </c>
      <c r="F138" s="208"/>
      <c r="G138" s="209"/>
      <c r="H138" s="210"/>
      <c r="I138" s="211"/>
    </row>
    <row r="139" spans="1:9" s="151" customFormat="1" ht="12.75">
      <c r="A139" s="204">
        <f t="shared" si="9"/>
        <v>112</v>
      </c>
      <c r="B139" s="205" t="s">
        <v>298</v>
      </c>
      <c r="C139" s="221" t="s">
        <v>354</v>
      </c>
      <c r="D139" s="207" t="s">
        <v>85</v>
      </c>
      <c r="E139" s="208">
        <v>1</v>
      </c>
      <c r="F139" s="208"/>
      <c r="G139" s="209"/>
      <c r="H139" s="210"/>
      <c r="I139" s="211"/>
    </row>
    <row r="140" spans="1:9" s="151" customFormat="1" ht="12.75">
      <c r="A140" s="204">
        <f t="shared" si="9"/>
        <v>113</v>
      </c>
      <c r="B140" s="205" t="s">
        <v>299</v>
      </c>
      <c r="C140" s="221" t="s">
        <v>187</v>
      </c>
      <c r="D140" s="207" t="s">
        <v>85</v>
      </c>
      <c r="E140" s="208">
        <v>1</v>
      </c>
      <c r="F140" s="208"/>
      <c r="G140" s="209"/>
      <c r="H140" s="210"/>
      <c r="I140" s="211"/>
    </row>
    <row r="141" spans="1:9" s="151" customFormat="1" ht="12.75">
      <c r="A141" s="204">
        <f t="shared" si="9"/>
        <v>114</v>
      </c>
      <c r="B141" s="205" t="s">
        <v>300</v>
      </c>
      <c r="C141" s="221" t="s">
        <v>179</v>
      </c>
      <c r="D141" s="207" t="s">
        <v>71</v>
      </c>
      <c r="E141" s="208">
        <v>1</v>
      </c>
      <c r="F141" s="208"/>
      <c r="G141" s="209"/>
      <c r="H141" s="210"/>
      <c r="I141" s="211"/>
    </row>
    <row r="142" spans="1:9" s="151" customFormat="1" ht="12.75">
      <c r="A142" s="204">
        <f t="shared" si="9"/>
        <v>115</v>
      </c>
      <c r="B142" s="205" t="s">
        <v>301</v>
      </c>
      <c r="C142" s="221" t="s">
        <v>186</v>
      </c>
      <c r="D142" s="207" t="s">
        <v>71</v>
      </c>
      <c r="E142" s="208">
        <v>1</v>
      </c>
      <c r="F142" s="208"/>
      <c r="G142" s="209"/>
      <c r="H142" s="210"/>
      <c r="I142" s="211"/>
    </row>
    <row r="143" spans="1:9" s="151" customFormat="1" ht="12.75">
      <c r="A143" s="204">
        <f t="shared" si="9"/>
        <v>116</v>
      </c>
      <c r="B143" s="205" t="s">
        <v>302</v>
      </c>
      <c r="C143" s="221" t="s">
        <v>317</v>
      </c>
      <c r="D143" s="207" t="s">
        <v>71</v>
      </c>
      <c r="E143" s="208">
        <v>3</v>
      </c>
      <c r="F143" s="208"/>
      <c r="G143" s="209"/>
      <c r="H143" s="210"/>
      <c r="I143" s="211"/>
    </row>
    <row r="144" spans="1:9" s="151" customFormat="1" ht="12.75">
      <c r="A144" s="204">
        <f t="shared" si="9"/>
        <v>117</v>
      </c>
      <c r="B144" s="205" t="s">
        <v>303</v>
      </c>
      <c r="C144" s="221" t="s">
        <v>318</v>
      </c>
      <c r="D144" s="207" t="s">
        <v>71</v>
      </c>
      <c r="E144" s="208">
        <v>1</v>
      </c>
      <c r="F144" s="208"/>
      <c r="G144" s="209"/>
      <c r="H144" s="210"/>
      <c r="I144" s="211"/>
    </row>
    <row r="145" spans="1:9" s="151" customFormat="1" ht="12.75">
      <c r="A145" s="204">
        <f t="shared" si="9"/>
        <v>118</v>
      </c>
      <c r="B145" s="205" t="s">
        <v>304</v>
      </c>
      <c r="C145" s="221" t="s">
        <v>339</v>
      </c>
      <c r="D145" s="207" t="s">
        <v>85</v>
      </c>
      <c r="E145" s="208">
        <v>1</v>
      </c>
      <c r="F145" s="208"/>
      <c r="G145" s="209"/>
      <c r="H145" s="210"/>
      <c r="I145" s="211"/>
    </row>
    <row r="146" spans="1:9" s="151" customFormat="1" ht="12.75">
      <c r="A146" s="204">
        <f t="shared" si="9"/>
        <v>119</v>
      </c>
      <c r="B146" s="205" t="s">
        <v>305</v>
      </c>
      <c r="C146" s="221" t="s">
        <v>114</v>
      </c>
      <c r="D146" s="207" t="s">
        <v>85</v>
      </c>
      <c r="E146" s="208">
        <v>1</v>
      </c>
      <c r="F146" s="208"/>
      <c r="G146" s="209"/>
      <c r="H146" s="210"/>
      <c r="I146" s="211"/>
    </row>
    <row r="147" spans="1:9" s="151" customFormat="1" ht="12.75">
      <c r="A147" s="204">
        <f t="shared" si="9"/>
        <v>120</v>
      </c>
      <c r="B147" s="205" t="s">
        <v>306</v>
      </c>
      <c r="C147" s="221" t="s">
        <v>115</v>
      </c>
      <c r="D147" s="207" t="s">
        <v>91</v>
      </c>
      <c r="E147" s="208">
        <v>12</v>
      </c>
      <c r="F147" s="208"/>
      <c r="G147" s="209"/>
      <c r="H147" s="210"/>
      <c r="I147" s="211"/>
    </row>
    <row r="148" spans="1:9" s="151" customFormat="1" ht="12.75">
      <c r="A148" s="204">
        <f t="shared" si="9"/>
        <v>121</v>
      </c>
      <c r="B148" s="205" t="s">
        <v>307</v>
      </c>
      <c r="C148" s="221" t="s">
        <v>139</v>
      </c>
      <c r="D148" s="207" t="s">
        <v>91</v>
      </c>
      <c r="E148" s="208">
        <v>12</v>
      </c>
      <c r="F148" s="208"/>
      <c r="G148" s="209"/>
      <c r="H148" s="210"/>
      <c r="I148" s="211"/>
    </row>
    <row r="149" spans="1:9" s="151" customFormat="1" ht="12.75">
      <c r="A149" s="204">
        <f t="shared" si="9"/>
        <v>122</v>
      </c>
      <c r="B149" s="205" t="s">
        <v>308</v>
      </c>
      <c r="C149" s="221" t="s">
        <v>130</v>
      </c>
      <c r="D149" s="207" t="s">
        <v>91</v>
      </c>
      <c r="E149" s="208">
        <v>24</v>
      </c>
      <c r="F149" s="208"/>
      <c r="G149" s="209"/>
      <c r="H149" s="210"/>
      <c r="I149" s="211"/>
    </row>
    <row r="150" spans="1:9" s="151" customFormat="1" ht="12.75">
      <c r="A150" s="204">
        <f t="shared" si="9"/>
        <v>123</v>
      </c>
      <c r="B150" s="205" t="s">
        <v>309</v>
      </c>
      <c r="C150" s="221" t="s">
        <v>355</v>
      </c>
      <c r="D150" s="207" t="s">
        <v>71</v>
      </c>
      <c r="E150" s="208">
        <v>1</v>
      </c>
      <c r="F150" s="208"/>
      <c r="G150" s="209"/>
      <c r="H150" s="210"/>
      <c r="I150" s="211"/>
    </row>
    <row r="151" spans="1:9" s="151" customFormat="1" ht="12.75">
      <c r="A151" s="204">
        <f t="shared" si="9"/>
        <v>124</v>
      </c>
      <c r="B151" s="205" t="s">
        <v>310</v>
      </c>
      <c r="C151" s="221" t="s">
        <v>356</v>
      </c>
      <c r="D151" s="207" t="s">
        <v>71</v>
      </c>
      <c r="E151" s="208">
        <v>1</v>
      </c>
      <c r="F151" s="208"/>
      <c r="G151" s="209"/>
      <c r="H151" s="210"/>
      <c r="I151" s="211"/>
    </row>
    <row r="152" spans="1:9" s="151" customFormat="1" ht="12.75">
      <c r="A152" s="204">
        <f t="shared" si="9"/>
        <v>125</v>
      </c>
      <c r="B152" s="205" t="s">
        <v>311</v>
      </c>
      <c r="C152" s="221" t="s">
        <v>160</v>
      </c>
      <c r="D152" s="207" t="s">
        <v>91</v>
      </c>
      <c r="E152" s="208">
        <v>12</v>
      </c>
      <c r="F152" s="208"/>
      <c r="G152" s="209"/>
      <c r="H152" s="210"/>
      <c r="I152" s="211"/>
    </row>
    <row r="153" spans="1:9" s="151" customFormat="1" ht="90">
      <c r="A153" s="204">
        <f t="shared" si="9"/>
        <v>126</v>
      </c>
      <c r="B153" s="205" t="s">
        <v>380</v>
      </c>
      <c r="C153" s="221" t="s">
        <v>189</v>
      </c>
      <c r="D153" s="207" t="s">
        <v>3</v>
      </c>
      <c r="E153" s="208">
        <v>1.5</v>
      </c>
      <c r="F153" s="208"/>
      <c r="G153" s="209"/>
      <c r="H153" s="210"/>
      <c r="I153" s="211"/>
    </row>
    <row r="154" spans="1:9" s="151" customFormat="1" ht="22.5">
      <c r="A154" s="204">
        <f t="shared" si="9"/>
        <v>127</v>
      </c>
      <c r="B154" s="205" t="s">
        <v>381</v>
      </c>
      <c r="C154" s="221" t="s">
        <v>116</v>
      </c>
      <c r="D154" s="207" t="s">
        <v>91</v>
      </c>
      <c r="E154" s="208">
        <v>24</v>
      </c>
      <c r="F154" s="208"/>
      <c r="G154" s="209"/>
      <c r="H154" s="210"/>
      <c r="I154" s="211"/>
    </row>
    <row r="155" spans="1:9" s="151" customFormat="1" ht="12.75">
      <c r="A155" s="204">
        <f t="shared" si="9"/>
        <v>128</v>
      </c>
      <c r="B155" s="205" t="s">
        <v>382</v>
      </c>
      <c r="C155" s="221" t="s">
        <v>121</v>
      </c>
      <c r="D155" s="207" t="s">
        <v>91</v>
      </c>
      <c r="E155" s="208">
        <v>72</v>
      </c>
      <c r="F155" s="208"/>
      <c r="G155" s="209"/>
      <c r="H155" s="210"/>
      <c r="I155" s="211"/>
    </row>
    <row r="156" spans="1:9" s="151" customFormat="1" ht="12.75">
      <c r="A156" s="229"/>
      <c r="B156" s="224" t="s">
        <v>72</v>
      </c>
      <c r="C156" s="225" t="s">
        <v>117</v>
      </c>
      <c r="D156" s="229"/>
      <c r="E156" s="230"/>
      <c r="F156" s="227"/>
      <c r="G156" s="228"/>
      <c r="H156" s="210"/>
      <c r="I156" s="211"/>
    </row>
    <row r="157" spans="1:9" s="151" customFormat="1" ht="12.75">
      <c r="A157" s="196"/>
      <c r="B157" s="197"/>
      <c r="C157" s="198"/>
      <c r="D157" s="196"/>
      <c r="E157" s="199"/>
      <c r="F157" s="199"/>
      <c r="G157" s="200"/>
      <c r="H157" s="201"/>
      <c r="I157" s="202"/>
    </row>
    <row r="158" spans="1:9" s="151" customFormat="1" ht="45">
      <c r="A158" s="156"/>
      <c r="B158" s="156"/>
      <c r="C158" s="147" t="s">
        <v>138</v>
      </c>
      <c r="D158" s="156"/>
      <c r="E158" s="156"/>
      <c r="F158" s="156"/>
      <c r="G158" s="156"/>
      <c r="H158" s="184"/>
      <c r="I158" s="181"/>
    </row>
    <row r="159" spans="1:9" s="151" customFormat="1" ht="22.5">
      <c r="A159" s="156"/>
      <c r="B159" s="156"/>
      <c r="C159" s="147" t="s">
        <v>205</v>
      </c>
      <c r="D159" s="156"/>
      <c r="E159" s="156"/>
      <c r="F159" s="156"/>
      <c r="G159" s="156"/>
      <c r="H159" s="184"/>
      <c r="I159" s="181"/>
    </row>
    <row r="160" spans="1:9" s="151" customFormat="1" ht="101.25">
      <c r="A160" s="156"/>
      <c r="B160" s="156"/>
      <c r="C160" s="147" t="s">
        <v>208</v>
      </c>
      <c r="D160" s="156"/>
      <c r="E160" s="156"/>
      <c r="F160" s="156"/>
      <c r="G160" s="156"/>
      <c r="H160" s="184"/>
      <c r="I160" s="181"/>
    </row>
    <row r="161" spans="1:9" s="151" customFormat="1" ht="22.5">
      <c r="A161" s="156"/>
      <c r="B161" s="156"/>
      <c r="C161" s="161" t="s">
        <v>133</v>
      </c>
      <c r="D161" s="156"/>
      <c r="E161" s="156"/>
      <c r="F161" s="156"/>
      <c r="G161" s="156"/>
      <c r="H161" s="184"/>
      <c r="I161" s="181"/>
    </row>
    <row r="162" spans="7:9" ht="12.75">
      <c r="G162" s="157">
        <f>SUM(G7:G156)/2</f>
        <v>0</v>
      </c>
      <c r="I162" s="187">
        <f>SUM(G8:G156)/2</f>
        <v>0</v>
      </c>
    </row>
  </sheetData>
  <mergeCells count="5">
    <mergeCell ref="A1:G1"/>
    <mergeCell ref="A3:B3"/>
    <mergeCell ref="A4:B4"/>
    <mergeCell ref="E4:G4"/>
    <mergeCell ref="H3:I4"/>
  </mergeCells>
  <printOptions horizontalCentered="1"/>
  <pageMargins left="0.3937007874015748" right="0.3937007874015748" top="0.3937007874015748" bottom="0.3937007874015748" header="0.11811023622047245" footer="0.11811023622047245"/>
  <pageSetup fitToHeight="0" fitToWidth="1" horizontalDpi="600" verticalDpi="600" orientation="portrait" paperSize="9" scale="61" r:id="rId1"/>
  <headerFooter alignWithMargins="0">
    <oddFooter>&amp;R&amp;"Arial,Obyčejné"Strana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Ferebauer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Pavel Ferebauer</dc:creator>
  <cp:keywords/>
  <dc:description/>
  <cp:lastModifiedBy>Koškovský Milan</cp:lastModifiedBy>
  <cp:lastPrinted>2018-08-17T11:19:22Z</cp:lastPrinted>
  <dcterms:created xsi:type="dcterms:W3CDTF">2014-01-27T07:40:27Z</dcterms:created>
  <dcterms:modified xsi:type="dcterms:W3CDTF">2018-10-18T13:38:57Z</dcterms:modified>
  <cp:category/>
  <cp:version/>
  <cp:contentType/>
  <cp:contentStatus/>
</cp:coreProperties>
</file>