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IO\IOd\Spolecne\SMLOUVY OIČ\AKCE\VL_2020_NBP_J1_CDZ_Stavební úpravy místností\Výběr zhotovitele\"/>
    </mc:Choice>
  </mc:AlternateContent>
  <bookViews>
    <workbookView xWindow="0" yWindow="0" windowWidth="21570" windowHeight="9405" activeTab="3"/>
  </bookViews>
  <sheets>
    <sheet name="Pokyny pro vyplnění" sheetId="11" r:id="rId1"/>
    <sheet name="Stavba" sheetId="1" r:id="rId2"/>
    <sheet name="VzorPolozky" sheetId="10" state="hidden" r:id="rId3"/>
    <sheet name="01 0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Pol'!$A$1:$X$260</definedName>
    <definedName name="_xlnm.Print_Area" localSheetId="1">Stavba!$A$1:$J$72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71" i="1" l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G41" i="1"/>
  <c r="F41" i="1"/>
  <c r="G40" i="1"/>
  <c r="F40" i="1"/>
  <c r="G39" i="1"/>
  <c r="F39" i="1"/>
  <c r="G250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1" i="12"/>
  <c r="I11" i="12"/>
  <c r="K11" i="12"/>
  <c r="M11" i="12"/>
  <c r="O11" i="12"/>
  <c r="Q11" i="12"/>
  <c r="V11" i="12"/>
  <c r="G13" i="12"/>
  <c r="I13" i="12"/>
  <c r="K13" i="12"/>
  <c r="M13" i="12"/>
  <c r="O13" i="12"/>
  <c r="Q13" i="12"/>
  <c r="V13" i="12"/>
  <c r="G15" i="12"/>
  <c r="G8" i="12" s="1"/>
  <c r="I15" i="12"/>
  <c r="K15" i="12"/>
  <c r="O15" i="12"/>
  <c r="O8" i="12" s="1"/>
  <c r="Q15" i="12"/>
  <c r="V15" i="12"/>
  <c r="G17" i="12"/>
  <c r="M17" i="12" s="1"/>
  <c r="I17" i="12"/>
  <c r="K17" i="12"/>
  <c r="O17" i="12"/>
  <c r="Q17" i="12"/>
  <c r="V17" i="12"/>
  <c r="G19" i="12"/>
  <c r="I19" i="12"/>
  <c r="K19" i="12"/>
  <c r="M19" i="12"/>
  <c r="O19" i="12"/>
  <c r="Q19" i="12"/>
  <c r="V19" i="12"/>
  <c r="G22" i="12"/>
  <c r="G21" i="12" s="1"/>
  <c r="I22" i="12"/>
  <c r="I21" i="12" s="1"/>
  <c r="K22" i="12"/>
  <c r="K21" i="12" s="1"/>
  <c r="O22" i="12"/>
  <c r="O21" i="12" s="1"/>
  <c r="Q22" i="12"/>
  <c r="Q21" i="12" s="1"/>
  <c r="V22" i="12"/>
  <c r="V21" i="12" s="1"/>
  <c r="G27" i="12"/>
  <c r="I27" i="12"/>
  <c r="K27" i="12"/>
  <c r="K26" i="12" s="1"/>
  <c r="M27" i="12"/>
  <c r="M26" i="12" s="1"/>
  <c r="O27" i="12"/>
  <c r="Q27" i="12"/>
  <c r="V27" i="12"/>
  <c r="V26" i="12" s="1"/>
  <c r="G29" i="12"/>
  <c r="G26" i="12" s="1"/>
  <c r="I29" i="12"/>
  <c r="K29" i="12"/>
  <c r="M29" i="12"/>
  <c r="O29" i="12"/>
  <c r="O26" i="12" s="1"/>
  <c r="Q29" i="12"/>
  <c r="V29" i="12"/>
  <c r="G31" i="12"/>
  <c r="M31" i="12" s="1"/>
  <c r="I31" i="12"/>
  <c r="K31" i="12"/>
  <c r="O31" i="12"/>
  <c r="Q31" i="12"/>
  <c r="V31" i="12"/>
  <c r="G33" i="12"/>
  <c r="M33" i="12" s="1"/>
  <c r="I33" i="12"/>
  <c r="I26" i="12" s="1"/>
  <c r="K33" i="12"/>
  <c r="O33" i="12"/>
  <c r="Q33" i="12"/>
  <c r="Q26" i="12" s="1"/>
  <c r="V33" i="12"/>
  <c r="G35" i="12"/>
  <c r="I35" i="12"/>
  <c r="K35" i="12"/>
  <c r="M35" i="12"/>
  <c r="O35" i="12"/>
  <c r="Q35" i="12"/>
  <c r="V35" i="12"/>
  <c r="G37" i="12"/>
  <c r="I37" i="12"/>
  <c r="K37" i="12"/>
  <c r="M37" i="12"/>
  <c r="O37" i="12"/>
  <c r="Q37" i="12"/>
  <c r="V37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4" i="12"/>
  <c r="I44" i="12"/>
  <c r="K44" i="12"/>
  <c r="M44" i="12"/>
  <c r="O44" i="12"/>
  <c r="Q44" i="12"/>
  <c r="V44" i="12"/>
  <c r="G50" i="12"/>
  <c r="I50" i="12"/>
  <c r="K50" i="12"/>
  <c r="M50" i="12"/>
  <c r="O50" i="12"/>
  <c r="Q50" i="12"/>
  <c r="V50" i="12"/>
  <c r="G52" i="12"/>
  <c r="O52" i="12"/>
  <c r="G53" i="12"/>
  <c r="M53" i="12" s="1"/>
  <c r="M52" i="12" s="1"/>
  <c r="I53" i="12"/>
  <c r="I52" i="12" s="1"/>
  <c r="K53" i="12"/>
  <c r="K52" i="12" s="1"/>
  <c r="O53" i="12"/>
  <c r="Q53" i="12"/>
  <c r="Q52" i="12" s="1"/>
  <c r="V53" i="12"/>
  <c r="V52" i="12" s="1"/>
  <c r="G57" i="12"/>
  <c r="I57" i="12"/>
  <c r="K57" i="12"/>
  <c r="M57" i="12"/>
  <c r="O57" i="12"/>
  <c r="Q57" i="12"/>
  <c r="V57" i="12"/>
  <c r="G62" i="12"/>
  <c r="G61" i="12" s="1"/>
  <c r="I62" i="12"/>
  <c r="I61" i="12" s="1"/>
  <c r="K62" i="12"/>
  <c r="O62" i="12"/>
  <c r="O61" i="12" s="1"/>
  <c r="Q62" i="12"/>
  <c r="Q61" i="12" s="1"/>
  <c r="V62" i="12"/>
  <c r="G64" i="12"/>
  <c r="M64" i="12" s="1"/>
  <c r="I64" i="12"/>
  <c r="K64" i="12"/>
  <c r="K61" i="12" s="1"/>
  <c r="O64" i="12"/>
  <c r="Q64" i="12"/>
  <c r="V64" i="12"/>
  <c r="V61" i="12" s="1"/>
  <c r="K65" i="12"/>
  <c r="V65" i="12"/>
  <c r="G66" i="12"/>
  <c r="G65" i="12" s="1"/>
  <c r="I66" i="12"/>
  <c r="I65" i="12" s="1"/>
  <c r="K66" i="12"/>
  <c r="M66" i="12"/>
  <c r="M65" i="12" s="1"/>
  <c r="O66" i="12"/>
  <c r="O65" i="12" s="1"/>
  <c r="Q66" i="12"/>
  <c r="Q65" i="12" s="1"/>
  <c r="V66" i="12"/>
  <c r="G70" i="12"/>
  <c r="O70" i="12"/>
  <c r="G71" i="12"/>
  <c r="I71" i="12"/>
  <c r="I70" i="12" s="1"/>
  <c r="K71" i="12"/>
  <c r="K70" i="12" s="1"/>
  <c r="M71" i="12"/>
  <c r="M70" i="12" s="1"/>
  <c r="O71" i="12"/>
  <c r="Q71" i="12"/>
  <c r="Q70" i="12" s="1"/>
  <c r="V71" i="12"/>
  <c r="V70" i="12" s="1"/>
  <c r="G77" i="12"/>
  <c r="G76" i="12" s="1"/>
  <c r="I77" i="12"/>
  <c r="I76" i="12" s="1"/>
  <c r="K77" i="12"/>
  <c r="M77" i="12"/>
  <c r="O77" i="12"/>
  <c r="O76" i="12" s="1"/>
  <c r="Q77" i="12"/>
  <c r="Q76" i="12" s="1"/>
  <c r="V77" i="12"/>
  <c r="G79" i="12"/>
  <c r="M79" i="12" s="1"/>
  <c r="I79" i="12"/>
  <c r="K79" i="12"/>
  <c r="O79" i="12"/>
  <c r="Q79" i="12"/>
  <c r="V79" i="12"/>
  <c r="G81" i="12"/>
  <c r="I81" i="12"/>
  <c r="K81" i="12"/>
  <c r="M81" i="12"/>
  <c r="O81" i="12"/>
  <c r="Q81" i="12"/>
  <c r="V81" i="12"/>
  <c r="G83" i="12"/>
  <c r="M83" i="12" s="1"/>
  <c r="I83" i="12"/>
  <c r="K83" i="12"/>
  <c r="K76" i="12" s="1"/>
  <c r="O83" i="12"/>
  <c r="Q83" i="12"/>
  <c r="V83" i="12"/>
  <c r="V76" i="12" s="1"/>
  <c r="G84" i="12"/>
  <c r="I84" i="12"/>
  <c r="K84" i="12"/>
  <c r="M84" i="12"/>
  <c r="O84" i="12"/>
  <c r="Q84" i="12"/>
  <c r="V84" i="12"/>
  <c r="G87" i="12"/>
  <c r="M87" i="12" s="1"/>
  <c r="I87" i="12"/>
  <c r="K87" i="12"/>
  <c r="O87" i="12"/>
  <c r="Q87" i="12"/>
  <c r="V87" i="12"/>
  <c r="G89" i="12"/>
  <c r="I89" i="12"/>
  <c r="K89" i="12"/>
  <c r="M89" i="12"/>
  <c r="O89" i="12"/>
  <c r="Q89" i="12"/>
  <c r="V89" i="12"/>
  <c r="G91" i="12"/>
  <c r="M91" i="12" s="1"/>
  <c r="I91" i="12"/>
  <c r="K91" i="12"/>
  <c r="O91" i="12"/>
  <c r="Q91" i="12"/>
  <c r="V91" i="12"/>
  <c r="G93" i="12"/>
  <c r="I93" i="12"/>
  <c r="K93" i="12"/>
  <c r="M93" i="12"/>
  <c r="O93" i="12"/>
  <c r="Q93" i="12"/>
  <c r="V93" i="12"/>
  <c r="G97" i="12"/>
  <c r="K97" i="12"/>
  <c r="O97" i="12"/>
  <c r="V97" i="12"/>
  <c r="G98" i="12"/>
  <c r="I98" i="12"/>
  <c r="I97" i="12" s="1"/>
  <c r="K98" i="12"/>
  <c r="M98" i="12"/>
  <c r="M97" i="12" s="1"/>
  <c r="O98" i="12"/>
  <c r="Q98" i="12"/>
  <c r="Q97" i="12" s="1"/>
  <c r="V98" i="12"/>
  <c r="G100" i="12"/>
  <c r="I100" i="12"/>
  <c r="I99" i="12" s="1"/>
  <c r="K100" i="12"/>
  <c r="M100" i="12"/>
  <c r="O100" i="12"/>
  <c r="Q100" i="12"/>
  <c r="Q99" i="12" s="1"/>
  <c r="V100" i="12"/>
  <c r="G102" i="12"/>
  <c r="G99" i="12" s="1"/>
  <c r="I102" i="12"/>
  <c r="K102" i="12"/>
  <c r="O102" i="12"/>
  <c r="O99" i="12" s="1"/>
  <c r="Q102" i="12"/>
  <c r="V102" i="12"/>
  <c r="G103" i="12"/>
  <c r="I103" i="12"/>
  <c r="K103" i="12"/>
  <c r="M103" i="12"/>
  <c r="O103" i="12"/>
  <c r="Q103" i="12"/>
  <c r="V103" i="12"/>
  <c r="G105" i="12"/>
  <c r="M105" i="12" s="1"/>
  <c r="I105" i="12"/>
  <c r="K105" i="12"/>
  <c r="K99" i="12" s="1"/>
  <c r="O105" i="12"/>
  <c r="Q105" i="12"/>
  <c r="V105" i="12"/>
  <c r="V99" i="12" s="1"/>
  <c r="G107" i="12"/>
  <c r="I107" i="12"/>
  <c r="K107" i="12"/>
  <c r="M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I109" i="12"/>
  <c r="K109" i="12"/>
  <c r="M109" i="12"/>
  <c r="O109" i="12"/>
  <c r="Q109" i="12"/>
  <c r="V109" i="12"/>
  <c r="G111" i="12"/>
  <c r="I111" i="12"/>
  <c r="I110" i="12" s="1"/>
  <c r="K111" i="12"/>
  <c r="M111" i="12"/>
  <c r="O111" i="12"/>
  <c r="Q111" i="12"/>
  <c r="Q110" i="12" s="1"/>
  <c r="V111" i="12"/>
  <c r="G112" i="12"/>
  <c r="G110" i="12" s="1"/>
  <c r="I112" i="12"/>
  <c r="K112" i="12"/>
  <c r="O112" i="12"/>
  <c r="O110" i="12" s="1"/>
  <c r="Q112" i="12"/>
  <c r="V112" i="12"/>
  <c r="G113" i="12"/>
  <c r="I113" i="12"/>
  <c r="K113" i="12"/>
  <c r="M113" i="12"/>
  <c r="O113" i="12"/>
  <c r="Q113" i="12"/>
  <c r="V113" i="12"/>
  <c r="G116" i="12"/>
  <c r="M116" i="12" s="1"/>
  <c r="I116" i="12"/>
  <c r="K116" i="12"/>
  <c r="K110" i="12" s="1"/>
  <c r="O116" i="12"/>
  <c r="Q116" i="12"/>
  <c r="V116" i="12"/>
  <c r="V110" i="12" s="1"/>
  <c r="G119" i="12"/>
  <c r="I119" i="12"/>
  <c r="K119" i="12"/>
  <c r="M119" i="12"/>
  <c r="O119" i="12"/>
  <c r="Q119" i="12"/>
  <c r="V119" i="12"/>
  <c r="G120" i="12"/>
  <c r="M120" i="12" s="1"/>
  <c r="I120" i="12"/>
  <c r="K120" i="12"/>
  <c r="O120" i="12"/>
  <c r="Q120" i="12"/>
  <c r="V120" i="12"/>
  <c r="G121" i="12"/>
  <c r="I121" i="12"/>
  <c r="K121" i="12"/>
  <c r="M121" i="12"/>
  <c r="O121" i="12"/>
  <c r="Q121" i="12"/>
  <c r="V121" i="12"/>
  <c r="G122" i="12"/>
  <c r="M122" i="12" s="1"/>
  <c r="I122" i="12"/>
  <c r="K122" i="12"/>
  <c r="O122" i="12"/>
  <c r="Q122" i="12"/>
  <c r="V122" i="12"/>
  <c r="G124" i="12"/>
  <c r="I124" i="12"/>
  <c r="K124" i="12"/>
  <c r="M124" i="12"/>
  <c r="O124" i="12"/>
  <c r="Q124" i="12"/>
  <c r="V124" i="12"/>
  <c r="G126" i="12"/>
  <c r="M126" i="12" s="1"/>
  <c r="I126" i="12"/>
  <c r="K126" i="12"/>
  <c r="O126" i="12"/>
  <c r="Q126" i="12"/>
  <c r="V126" i="12"/>
  <c r="G127" i="12"/>
  <c r="I127" i="12"/>
  <c r="K127" i="12"/>
  <c r="M127" i="12"/>
  <c r="O127" i="12"/>
  <c r="Q127" i="12"/>
  <c r="V127" i="12"/>
  <c r="G128" i="12"/>
  <c r="M128" i="12" s="1"/>
  <c r="I128" i="12"/>
  <c r="K128" i="12"/>
  <c r="O128" i="12"/>
  <c r="Q128" i="12"/>
  <c r="V128" i="12"/>
  <c r="G129" i="12"/>
  <c r="I129" i="12"/>
  <c r="K129" i="12"/>
  <c r="M129" i="12"/>
  <c r="O129" i="12"/>
  <c r="Q129" i="12"/>
  <c r="V129" i="12"/>
  <c r="G131" i="12"/>
  <c r="I131" i="12"/>
  <c r="I130" i="12" s="1"/>
  <c r="K131" i="12"/>
  <c r="M131" i="12"/>
  <c r="O131" i="12"/>
  <c r="Q131" i="12"/>
  <c r="Q130" i="12" s="1"/>
  <c r="V131" i="12"/>
  <c r="G133" i="12"/>
  <c r="M133" i="12" s="1"/>
  <c r="I133" i="12"/>
  <c r="K133" i="12"/>
  <c r="K130" i="12" s="1"/>
  <c r="O133" i="12"/>
  <c r="Q133" i="12"/>
  <c r="V133" i="12"/>
  <c r="V130" i="12" s="1"/>
  <c r="G134" i="12"/>
  <c r="I134" i="12"/>
  <c r="K134" i="12"/>
  <c r="M134" i="12"/>
  <c r="O134" i="12"/>
  <c r="Q134" i="12"/>
  <c r="V134" i="12"/>
  <c r="G135" i="12"/>
  <c r="G130" i="12" s="1"/>
  <c r="I135" i="12"/>
  <c r="K135" i="12"/>
  <c r="O135" i="12"/>
  <c r="O130" i="12" s="1"/>
  <c r="Q135" i="12"/>
  <c r="V135" i="12"/>
  <c r="G136" i="12"/>
  <c r="I136" i="12"/>
  <c r="K136" i="12"/>
  <c r="M136" i="12"/>
  <c r="O136" i="12"/>
  <c r="Q136" i="12"/>
  <c r="V136" i="12"/>
  <c r="G137" i="12"/>
  <c r="M137" i="12" s="1"/>
  <c r="I137" i="12"/>
  <c r="K137" i="12"/>
  <c r="O137" i="12"/>
  <c r="Q137" i="12"/>
  <c r="V137" i="12"/>
  <c r="G138" i="12"/>
  <c r="I138" i="12"/>
  <c r="K138" i="12"/>
  <c r="M138" i="12"/>
  <c r="O138" i="12"/>
  <c r="Q138" i="12"/>
  <c r="V138" i="12"/>
  <c r="G140" i="12"/>
  <c r="I140" i="12"/>
  <c r="I139" i="12" s="1"/>
  <c r="K140" i="12"/>
  <c r="M140" i="12"/>
  <c r="O140" i="12"/>
  <c r="Q140" i="12"/>
  <c r="Q139" i="12" s="1"/>
  <c r="V140" i="12"/>
  <c r="G141" i="12"/>
  <c r="M141" i="12" s="1"/>
  <c r="I141" i="12"/>
  <c r="K141" i="12"/>
  <c r="K139" i="12" s="1"/>
  <c r="O141" i="12"/>
  <c r="Q141" i="12"/>
  <c r="V141" i="12"/>
  <c r="V139" i="12" s="1"/>
  <c r="G142" i="12"/>
  <c r="I142" i="12"/>
  <c r="K142" i="12"/>
  <c r="M142" i="12"/>
  <c r="O142" i="12"/>
  <c r="Q142" i="12"/>
  <c r="V142" i="12"/>
  <c r="G143" i="12"/>
  <c r="G139" i="12" s="1"/>
  <c r="I143" i="12"/>
  <c r="K143" i="12"/>
  <c r="O143" i="12"/>
  <c r="O139" i="12" s="1"/>
  <c r="Q143" i="12"/>
  <c r="V143" i="12"/>
  <c r="I144" i="12"/>
  <c r="Q144" i="12"/>
  <c r="G145" i="12"/>
  <c r="M145" i="12" s="1"/>
  <c r="M144" i="12" s="1"/>
  <c r="I145" i="12"/>
  <c r="K145" i="12"/>
  <c r="K144" i="12" s="1"/>
  <c r="O145" i="12"/>
  <c r="O144" i="12" s="1"/>
  <c r="Q145" i="12"/>
  <c r="V145" i="12"/>
  <c r="V144" i="12" s="1"/>
  <c r="I149" i="12"/>
  <c r="Q149" i="12"/>
  <c r="G150" i="12"/>
  <c r="G149" i="12" s="1"/>
  <c r="I150" i="12"/>
  <c r="K150" i="12"/>
  <c r="K149" i="12" s="1"/>
  <c r="O150" i="12"/>
  <c r="O149" i="12" s="1"/>
  <c r="Q150" i="12"/>
  <c r="V150" i="12"/>
  <c r="V149" i="12" s="1"/>
  <c r="G153" i="12"/>
  <c r="M153" i="12" s="1"/>
  <c r="I153" i="12"/>
  <c r="K153" i="12"/>
  <c r="K152" i="12" s="1"/>
  <c r="O153" i="12"/>
  <c r="O152" i="12" s="1"/>
  <c r="Q153" i="12"/>
  <c r="V153" i="12"/>
  <c r="V152" i="12" s="1"/>
  <c r="G154" i="12"/>
  <c r="I154" i="12"/>
  <c r="K154" i="12"/>
  <c r="M154" i="12"/>
  <c r="O154" i="12"/>
  <c r="Q154" i="12"/>
  <c r="V154" i="12"/>
  <c r="G158" i="12"/>
  <c r="M158" i="12" s="1"/>
  <c r="I158" i="12"/>
  <c r="K158" i="12"/>
  <c r="O158" i="12"/>
  <c r="Q158" i="12"/>
  <c r="V158" i="12"/>
  <c r="G163" i="12"/>
  <c r="I163" i="12"/>
  <c r="I152" i="12" s="1"/>
  <c r="K163" i="12"/>
  <c r="M163" i="12"/>
  <c r="O163" i="12"/>
  <c r="Q163" i="12"/>
  <c r="Q152" i="12" s="1"/>
  <c r="V163" i="12"/>
  <c r="G165" i="12"/>
  <c r="M165" i="12" s="1"/>
  <c r="I165" i="12"/>
  <c r="K165" i="12"/>
  <c r="O165" i="12"/>
  <c r="Q165" i="12"/>
  <c r="V165" i="12"/>
  <c r="G167" i="12"/>
  <c r="G166" i="12" s="1"/>
  <c r="I167" i="12"/>
  <c r="K167" i="12"/>
  <c r="K166" i="12" s="1"/>
  <c r="O167" i="12"/>
  <c r="O166" i="12" s="1"/>
  <c r="Q167" i="12"/>
  <c r="V167" i="12"/>
  <c r="V166" i="12" s="1"/>
  <c r="G168" i="12"/>
  <c r="I168" i="12"/>
  <c r="I166" i="12" s="1"/>
  <c r="K168" i="12"/>
  <c r="M168" i="12"/>
  <c r="O168" i="12"/>
  <c r="Q168" i="12"/>
  <c r="Q166" i="12" s="1"/>
  <c r="V168" i="12"/>
  <c r="G171" i="12"/>
  <c r="M171" i="12" s="1"/>
  <c r="I171" i="12"/>
  <c r="K171" i="12"/>
  <c r="O171" i="12"/>
  <c r="Q171" i="12"/>
  <c r="V171" i="12"/>
  <c r="G174" i="12"/>
  <c r="I174" i="12"/>
  <c r="K174" i="12"/>
  <c r="M174" i="12"/>
  <c r="O174" i="12"/>
  <c r="Q174" i="12"/>
  <c r="V174" i="12"/>
  <c r="G176" i="12"/>
  <c r="O176" i="12"/>
  <c r="G177" i="12"/>
  <c r="I177" i="12"/>
  <c r="I176" i="12" s="1"/>
  <c r="K177" i="12"/>
  <c r="M177" i="12"/>
  <c r="O177" i="12"/>
  <c r="Q177" i="12"/>
  <c r="Q176" i="12" s="1"/>
  <c r="V177" i="12"/>
  <c r="G185" i="12"/>
  <c r="M185" i="12" s="1"/>
  <c r="I185" i="12"/>
  <c r="K185" i="12"/>
  <c r="K176" i="12" s="1"/>
  <c r="O185" i="12"/>
  <c r="Q185" i="12"/>
  <c r="V185" i="12"/>
  <c r="V176" i="12" s="1"/>
  <c r="G187" i="12"/>
  <c r="G186" i="12" s="1"/>
  <c r="I187" i="12"/>
  <c r="K187" i="12"/>
  <c r="K186" i="12" s="1"/>
  <c r="O187" i="12"/>
  <c r="O186" i="12" s="1"/>
  <c r="Q187" i="12"/>
  <c r="V187" i="12"/>
  <c r="V186" i="12" s="1"/>
  <c r="G189" i="12"/>
  <c r="I189" i="12"/>
  <c r="I186" i="12" s="1"/>
  <c r="K189" i="12"/>
  <c r="M189" i="12"/>
  <c r="O189" i="12"/>
  <c r="Q189" i="12"/>
  <c r="Q186" i="12" s="1"/>
  <c r="V189" i="12"/>
  <c r="G190" i="12"/>
  <c r="M190" i="12" s="1"/>
  <c r="I190" i="12"/>
  <c r="K190" i="12"/>
  <c r="O190" i="12"/>
  <c r="Q190" i="12"/>
  <c r="V190" i="12"/>
  <c r="G191" i="12"/>
  <c r="I191" i="12"/>
  <c r="K191" i="12"/>
  <c r="M191" i="12"/>
  <c r="O191" i="12"/>
  <c r="Q191" i="12"/>
  <c r="V191" i="12"/>
  <c r="G192" i="12"/>
  <c r="M192" i="12" s="1"/>
  <c r="I192" i="12"/>
  <c r="K192" i="12"/>
  <c r="O192" i="12"/>
  <c r="Q192" i="12"/>
  <c r="V192" i="12"/>
  <c r="G193" i="12"/>
  <c r="I193" i="12"/>
  <c r="K193" i="12"/>
  <c r="M193" i="12"/>
  <c r="O193" i="12"/>
  <c r="Q193" i="12"/>
  <c r="V193" i="12"/>
  <c r="G194" i="12"/>
  <c r="M194" i="12" s="1"/>
  <c r="I194" i="12"/>
  <c r="K194" i="12"/>
  <c r="O194" i="12"/>
  <c r="Q194" i="12"/>
  <c r="V194" i="12"/>
  <c r="G195" i="12"/>
  <c r="I195" i="12"/>
  <c r="K195" i="12"/>
  <c r="M195" i="12"/>
  <c r="O195" i="12"/>
  <c r="Q195" i="12"/>
  <c r="V195" i="12"/>
  <c r="G196" i="12"/>
  <c r="M196" i="12" s="1"/>
  <c r="I196" i="12"/>
  <c r="K196" i="12"/>
  <c r="O196" i="12"/>
  <c r="Q196" i="12"/>
  <c r="V196" i="12"/>
  <c r="G197" i="12"/>
  <c r="I197" i="12"/>
  <c r="K197" i="12"/>
  <c r="M197" i="12"/>
  <c r="O197" i="12"/>
  <c r="Q197" i="12"/>
  <c r="V197" i="12"/>
  <c r="G198" i="12"/>
  <c r="M198" i="12" s="1"/>
  <c r="I198" i="12"/>
  <c r="K198" i="12"/>
  <c r="O198" i="12"/>
  <c r="Q198" i="12"/>
  <c r="V198" i="12"/>
  <c r="G199" i="12"/>
  <c r="I199" i="12"/>
  <c r="K199" i="12"/>
  <c r="M199" i="12"/>
  <c r="O199" i="12"/>
  <c r="Q199" i="12"/>
  <c r="V199" i="12"/>
  <c r="G200" i="12"/>
  <c r="M200" i="12" s="1"/>
  <c r="I200" i="12"/>
  <c r="K200" i="12"/>
  <c r="O200" i="12"/>
  <c r="Q200" i="12"/>
  <c r="V200" i="12"/>
  <c r="G201" i="12"/>
  <c r="I201" i="12"/>
  <c r="K201" i="12"/>
  <c r="M201" i="12"/>
  <c r="O201" i="12"/>
  <c r="Q201" i="12"/>
  <c r="V201" i="12"/>
  <c r="G202" i="12"/>
  <c r="M202" i="12" s="1"/>
  <c r="I202" i="12"/>
  <c r="K202" i="12"/>
  <c r="O202" i="12"/>
  <c r="Q202" i="12"/>
  <c r="V202" i="12"/>
  <c r="G203" i="12"/>
  <c r="I203" i="12"/>
  <c r="K203" i="12"/>
  <c r="M203" i="12"/>
  <c r="O203" i="12"/>
  <c r="Q203" i="12"/>
  <c r="V203" i="12"/>
  <c r="G204" i="12"/>
  <c r="M204" i="12" s="1"/>
  <c r="I204" i="12"/>
  <c r="K204" i="12"/>
  <c r="O204" i="12"/>
  <c r="Q204" i="12"/>
  <c r="V204" i="12"/>
  <c r="G205" i="12"/>
  <c r="I205" i="12"/>
  <c r="K205" i="12"/>
  <c r="M205" i="12"/>
  <c r="O205" i="12"/>
  <c r="Q205" i="12"/>
  <c r="V205" i="12"/>
  <c r="G206" i="12"/>
  <c r="M206" i="12" s="1"/>
  <c r="I206" i="12"/>
  <c r="K206" i="12"/>
  <c r="O206" i="12"/>
  <c r="Q206" i="12"/>
  <c r="V206" i="12"/>
  <c r="G207" i="12"/>
  <c r="I207" i="12"/>
  <c r="K207" i="12"/>
  <c r="M207" i="12"/>
  <c r="O207" i="12"/>
  <c r="Q207" i="12"/>
  <c r="V207" i="12"/>
  <c r="G208" i="12"/>
  <c r="M208" i="12" s="1"/>
  <c r="I208" i="12"/>
  <c r="K208" i="12"/>
  <c r="O208" i="12"/>
  <c r="Q208" i="12"/>
  <c r="V208" i="12"/>
  <c r="G210" i="12"/>
  <c r="M210" i="12" s="1"/>
  <c r="I210" i="12"/>
  <c r="K210" i="12"/>
  <c r="K209" i="12" s="1"/>
  <c r="O210" i="12"/>
  <c r="O209" i="12" s="1"/>
  <c r="Q210" i="12"/>
  <c r="V210" i="12"/>
  <c r="V209" i="12" s="1"/>
  <c r="G212" i="12"/>
  <c r="I212" i="12"/>
  <c r="K212" i="12"/>
  <c r="M212" i="12"/>
  <c r="O212" i="12"/>
  <c r="Q212" i="12"/>
  <c r="V212" i="12"/>
  <c r="G213" i="12"/>
  <c r="M213" i="12" s="1"/>
  <c r="I213" i="12"/>
  <c r="K213" i="12"/>
  <c r="O213" i="12"/>
  <c r="Q213" i="12"/>
  <c r="V213" i="12"/>
  <c r="G214" i="12"/>
  <c r="I214" i="12"/>
  <c r="I209" i="12" s="1"/>
  <c r="K214" i="12"/>
  <c r="M214" i="12"/>
  <c r="O214" i="12"/>
  <c r="Q214" i="12"/>
  <c r="Q209" i="12" s="1"/>
  <c r="V214" i="12"/>
  <c r="G215" i="12"/>
  <c r="M215" i="12" s="1"/>
  <c r="I215" i="12"/>
  <c r="K215" i="12"/>
  <c r="O215" i="12"/>
  <c r="Q215" i="12"/>
  <c r="V215" i="12"/>
  <c r="G216" i="12"/>
  <c r="I216" i="12"/>
  <c r="K216" i="12"/>
  <c r="M216" i="12"/>
  <c r="O216" i="12"/>
  <c r="Q216" i="12"/>
  <c r="V216" i="12"/>
  <c r="G217" i="12"/>
  <c r="M217" i="12" s="1"/>
  <c r="I217" i="12"/>
  <c r="K217" i="12"/>
  <c r="O217" i="12"/>
  <c r="Q217" i="12"/>
  <c r="V217" i="12"/>
  <c r="G218" i="12"/>
  <c r="I218" i="12"/>
  <c r="K218" i="12"/>
  <c r="M218" i="12"/>
  <c r="O218" i="12"/>
  <c r="Q218" i="12"/>
  <c r="V218" i="12"/>
  <c r="G219" i="12"/>
  <c r="M219" i="12" s="1"/>
  <c r="I219" i="12"/>
  <c r="K219" i="12"/>
  <c r="O219" i="12"/>
  <c r="Q219" i="12"/>
  <c r="V219" i="12"/>
  <c r="G221" i="12"/>
  <c r="G220" i="12" s="1"/>
  <c r="I221" i="12"/>
  <c r="K221" i="12"/>
  <c r="K220" i="12" s="1"/>
  <c r="O221" i="12"/>
  <c r="O220" i="12" s="1"/>
  <c r="Q221" i="12"/>
  <c r="V221" i="12"/>
  <c r="V220" i="12" s="1"/>
  <c r="G223" i="12"/>
  <c r="I223" i="12"/>
  <c r="I220" i="12" s="1"/>
  <c r="K223" i="12"/>
  <c r="M223" i="12"/>
  <c r="O223" i="12"/>
  <c r="Q223" i="12"/>
  <c r="Q220" i="12" s="1"/>
  <c r="V223" i="12"/>
  <c r="G225" i="12"/>
  <c r="M225" i="12" s="1"/>
  <c r="I225" i="12"/>
  <c r="K225" i="12"/>
  <c r="O225" i="12"/>
  <c r="Q225" i="12"/>
  <c r="V225" i="12"/>
  <c r="G226" i="12"/>
  <c r="I226" i="12"/>
  <c r="K226" i="12"/>
  <c r="M226" i="12"/>
  <c r="O226" i="12"/>
  <c r="Q226" i="12"/>
  <c r="V226" i="12"/>
  <c r="G227" i="12"/>
  <c r="M227" i="12" s="1"/>
  <c r="I227" i="12"/>
  <c r="K227" i="12"/>
  <c r="O227" i="12"/>
  <c r="Q227" i="12"/>
  <c r="V227" i="12"/>
  <c r="G228" i="12"/>
  <c r="I228" i="12"/>
  <c r="K228" i="12"/>
  <c r="M228" i="12"/>
  <c r="O228" i="12"/>
  <c r="Q228" i="12"/>
  <c r="V228" i="12"/>
  <c r="G229" i="12"/>
  <c r="M229" i="12" s="1"/>
  <c r="I229" i="12"/>
  <c r="K229" i="12"/>
  <c r="O229" i="12"/>
  <c r="Q229" i="12"/>
  <c r="V229" i="12"/>
  <c r="G230" i="12"/>
  <c r="I230" i="12"/>
  <c r="K230" i="12"/>
  <c r="M230" i="12"/>
  <c r="O230" i="12"/>
  <c r="Q230" i="12"/>
  <c r="V230" i="12"/>
  <c r="G231" i="12"/>
  <c r="M231" i="12" s="1"/>
  <c r="I231" i="12"/>
  <c r="K231" i="12"/>
  <c r="O231" i="12"/>
  <c r="Q231" i="12"/>
  <c r="V231" i="12"/>
  <c r="G232" i="12"/>
  <c r="I232" i="12"/>
  <c r="K232" i="12"/>
  <c r="M232" i="12"/>
  <c r="O232" i="12"/>
  <c r="Q232" i="12"/>
  <c r="V232" i="12"/>
  <c r="G233" i="12"/>
  <c r="M233" i="12" s="1"/>
  <c r="I233" i="12"/>
  <c r="K233" i="12"/>
  <c r="O233" i="12"/>
  <c r="Q233" i="12"/>
  <c r="V233" i="12"/>
  <c r="G234" i="12"/>
  <c r="I234" i="12"/>
  <c r="K234" i="12"/>
  <c r="M234" i="12"/>
  <c r="O234" i="12"/>
  <c r="Q234" i="12"/>
  <c r="V234" i="12"/>
  <c r="G235" i="12"/>
  <c r="M235" i="12" s="1"/>
  <c r="I235" i="12"/>
  <c r="K235" i="12"/>
  <c r="O235" i="12"/>
  <c r="Q235" i="12"/>
  <c r="V235" i="12"/>
  <c r="G236" i="12"/>
  <c r="I236" i="12"/>
  <c r="K236" i="12"/>
  <c r="M236" i="12"/>
  <c r="O236" i="12"/>
  <c r="Q236" i="12"/>
  <c r="V236" i="12"/>
  <c r="G237" i="12"/>
  <c r="M237" i="12" s="1"/>
  <c r="I237" i="12"/>
  <c r="K237" i="12"/>
  <c r="O237" i="12"/>
  <c r="Q237" i="12"/>
  <c r="V237" i="12"/>
  <c r="G238" i="12"/>
  <c r="I238" i="12"/>
  <c r="K238" i="12"/>
  <c r="M238" i="12"/>
  <c r="O238" i="12"/>
  <c r="Q238" i="12"/>
  <c r="V238" i="12"/>
  <c r="G239" i="12"/>
  <c r="M239" i="12" s="1"/>
  <c r="I239" i="12"/>
  <c r="K239" i="12"/>
  <c r="O239" i="12"/>
  <c r="Q239" i="12"/>
  <c r="V239" i="12"/>
  <c r="G241" i="12"/>
  <c r="M241" i="12" s="1"/>
  <c r="I241" i="12"/>
  <c r="K241" i="12"/>
  <c r="K240" i="12" s="1"/>
  <c r="O241" i="12"/>
  <c r="O240" i="12" s="1"/>
  <c r="Q241" i="12"/>
  <c r="V241" i="12"/>
  <c r="V240" i="12" s="1"/>
  <c r="G242" i="12"/>
  <c r="I242" i="12"/>
  <c r="K242" i="12"/>
  <c r="M242" i="12"/>
  <c r="O242" i="12"/>
  <c r="Q242" i="12"/>
  <c r="V242" i="12"/>
  <c r="G243" i="12"/>
  <c r="M243" i="12" s="1"/>
  <c r="I243" i="12"/>
  <c r="K243" i="12"/>
  <c r="O243" i="12"/>
  <c r="Q243" i="12"/>
  <c r="V243" i="12"/>
  <c r="G245" i="12"/>
  <c r="I245" i="12"/>
  <c r="I240" i="12" s="1"/>
  <c r="K245" i="12"/>
  <c r="M245" i="12"/>
  <c r="O245" i="12"/>
  <c r="Q245" i="12"/>
  <c r="Q240" i="12" s="1"/>
  <c r="V245" i="12"/>
  <c r="G246" i="12"/>
  <c r="M246" i="12" s="1"/>
  <c r="I246" i="12"/>
  <c r="K246" i="12"/>
  <c r="O246" i="12"/>
  <c r="Q246" i="12"/>
  <c r="V246" i="12"/>
  <c r="I247" i="12"/>
  <c r="Q247" i="12"/>
  <c r="G248" i="12"/>
  <c r="G247" i="12" s="1"/>
  <c r="I248" i="12"/>
  <c r="K248" i="12"/>
  <c r="K247" i="12" s="1"/>
  <c r="O248" i="12"/>
  <c r="O247" i="12" s="1"/>
  <c r="Q248" i="12"/>
  <c r="V248" i="12"/>
  <c r="V247" i="12" s="1"/>
  <c r="AE250" i="12"/>
  <c r="AF250" i="12"/>
  <c r="I20" i="1"/>
  <c r="I19" i="1"/>
  <c r="I18" i="1"/>
  <c r="I17" i="1"/>
  <c r="I16" i="1"/>
  <c r="F42" i="1"/>
  <c r="G23" i="1" s="1"/>
  <c r="G42" i="1"/>
  <c r="G25" i="1" s="1"/>
  <c r="A25" i="1" s="1"/>
  <c r="H41" i="1"/>
  <c r="I41" i="1" s="1"/>
  <c r="H40" i="1"/>
  <c r="I40" i="1" s="1"/>
  <c r="H39" i="1"/>
  <c r="H42" i="1" s="1"/>
  <c r="I72" i="1" l="1"/>
  <c r="J71" i="1" s="1"/>
  <c r="J53" i="1"/>
  <c r="J54" i="1"/>
  <c r="J58" i="1"/>
  <c r="J65" i="1"/>
  <c r="J67" i="1"/>
  <c r="J55" i="1"/>
  <c r="J59" i="1"/>
  <c r="J60" i="1"/>
  <c r="J62" i="1"/>
  <c r="J68" i="1"/>
  <c r="J70" i="1"/>
  <c r="G26" i="1"/>
  <c r="A26" i="1"/>
  <c r="A23" i="1"/>
  <c r="G28" i="1"/>
  <c r="M176" i="12"/>
  <c r="M76" i="12"/>
  <c r="M240" i="12"/>
  <c r="M209" i="12"/>
  <c r="M152" i="12"/>
  <c r="M99" i="12"/>
  <c r="M248" i="12"/>
  <c r="M247" i="12" s="1"/>
  <c r="G240" i="12"/>
  <c r="M221" i="12"/>
  <c r="M220" i="12" s="1"/>
  <c r="G209" i="12"/>
  <c r="M187" i="12"/>
  <c r="M186" i="12" s="1"/>
  <c r="M167" i="12"/>
  <c r="M166" i="12" s="1"/>
  <c r="G152" i="12"/>
  <c r="M150" i="12"/>
  <c r="M149" i="12" s="1"/>
  <c r="G144" i="12"/>
  <c r="M143" i="12"/>
  <c r="M139" i="12" s="1"/>
  <c r="M135" i="12"/>
  <c r="M130" i="12" s="1"/>
  <c r="M112" i="12"/>
  <c r="M110" i="12" s="1"/>
  <c r="M102" i="12"/>
  <c r="M62" i="12"/>
  <c r="M61" i="12" s="1"/>
  <c r="M22" i="12"/>
  <c r="M21" i="12" s="1"/>
  <c r="M15" i="12"/>
  <c r="M8" i="12" s="1"/>
  <c r="I39" i="1"/>
  <c r="I42" i="1" s="1"/>
  <c r="J41" i="1" s="1"/>
  <c r="I21" i="1"/>
  <c r="J28" i="1"/>
  <c r="J26" i="1"/>
  <c r="G38" i="1"/>
  <c r="F38" i="1"/>
  <c r="J23" i="1"/>
  <c r="J24" i="1"/>
  <c r="J25" i="1"/>
  <c r="J27" i="1"/>
  <c r="E24" i="1"/>
  <c r="E26" i="1"/>
  <c r="J66" i="1" l="1"/>
  <c r="J56" i="1"/>
  <c r="J50" i="1"/>
  <c r="J63" i="1"/>
  <c r="J49" i="1"/>
  <c r="J72" i="1" s="1"/>
  <c r="J51" i="1"/>
  <c r="J64" i="1"/>
  <c r="J52" i="1"/>
  <c r="J69" i="1"/>
  <c r="J61" i="1"/>
  <c r="J57" i="1"/>
  <c r="G24" i="1"/>
  <c r="A27" i="1" s="1"/>
  <c r="A24" i="1"/>
  <c r="J39" i="1"/>
  <c r="J42" i="1" s="1"/>
  <c r="J40" i="1"/>
  <c r="G29" i="1" l="1"/>
  <c r="G27" i="1" s="1"/>
  <c r="A2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Ing. Drahomír Klein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<sst xmlns="http://schemas.openxmlformats.org/spreadsheetml/2006/main" count="1371" uniqueCount="464">
  <si>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</si>
  <si>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</si>
  <si>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</si>
  <si>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</si>
  <si>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</si>
  <si>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</si>
  <si>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</si>
  <si>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</si>
  <si>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</si>
  <si>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</si>
  <si>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</si>
  <si>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</si>
  <si>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</si>
  <si>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</si>
  <si>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</si>
  <si>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</si>
  <si>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</si>
  <si>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</si>
  <si>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</si>
  <si>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</si>
  <si>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</si>
  <si>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</si>
  <si>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</si>
  <si>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</si>
  <si>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</si>
  <si>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</si>
  <si>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</si>
  <si>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</si>
  <si>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</si>
  <si>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</si>
  <si>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</si>
  <si>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</si>
  <si>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</si>
  <si>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</si>
  <si>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</si>
  <si>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</si>
  <si>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</si>
  <si>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</si>
  <si>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</si>
  <si>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</si>
  <si>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</si>
  <si>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</si>
  <si>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</si>
  <si>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01</t>
  </si>
  <si>
    <t>Sexuologické ambulance</t>
  </si>
  <si>
    <t>Objekt:</t>
  </si>
  <si>
    <t>Rozpočet:</t>
  </si>
  <si>
    <t>002</t>
  </si>
  <si>
    <t>FN Bohunice</t>
  </si>
  <si>
    <t>Stavba</t>
  </si>
  <si>
    <t>Celkem za stavbu</t>
  </si>
  <si>
    <t>CZK</t>
  </si>
  <si>
    <t>Rekapitulace dílů</t>
  </si>
  <si>
    <t>Typ dílu</t>
  </si>
  <si>
    <t>3</t>
  </si>
  <si>
    <t>Svislé a kompletní konstrukce</t>
  </si>
  <si>
    <t>4</t>
  </si>
  <si>
    <t>Vodorovné konstrukce</t>
  </si>
  <si>
    <t>61</t>
  </si>
  <si>
    <t>Úpravy povrchů vnitřní</t>
  </si>
  <si>
    <t>63</t>
  </si>
  <si>
    <t>Podlahy a podlahové konstrukce</t>
  </si>
  <si>
    <t>64</t>
  </si>
  <si>
    <t>Výplně otvorů</t>
  </si>
  <si>
    <t>9</t>
  </si>
  <si>
    <t>Ostatní konstrukce, bourání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</si>
  <si>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</si>
  <si>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</si>
  <si>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</si>
  <si>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</si>
  <si>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</si>
  <si>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</si>
  <si>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721</t>
  </si>
  <si>
    <t>Vnitřní kanalizace</t>
  </si>
  <si>
    <t>722</t>
  </si>
  <si>
    <t>Vnitřní vodovod</t>
  </si>
  <si>
    <t>725</t>
  </si>
  <si>
    <t>Zařizovací předměty</t>
  </si>
  <si>
    <t>766</t>
  </si>
  <si>
    <t>Konstrukce truhlářské</t>
  </si>
  <si>
    <t>771</t>
  </si>
  <si>
    <t>Podlahy z dlaždic a obklady</t>
  </si>
  <si>
    <t>775</t>
  </si>
  <si>
    <t>Podlahy vlysové a parketové</t>
  </si>
  <si>
    <t>776</t>
  </si>
  <si>
    <t>Podlahy povlakové</t>
  </si>
  <si>
    <t>783</t>
  </si>
  <si>
    <t>Nátěry</t>
  </si>
  <si>
    <t>784</t>
  </si>
  <si>
    <t>Malby</t>
  </si>
  <si>
    <t>M21dr</t>
  </si>
  <si>
    <t>Datové rozvody</t>
  </si>
  <si>
    <t>M21eps</t>
  </si>
  <si>
    <t>EPS</t>
  </si>
  <si>
    <t>M21s</t>
  </si>
  <si>
    <t>Silnoproud</t>
  </si>
  <si>
    <t>D96</t>
  </si>
  <si>
    <t>Přesuny suti a vybouraných hmot</t>
  </si>
  <si>
    <t>PSU</t>
  </si>
  <si>
    <t>ON</t>
  </si>
  <si>
    <t>VN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</si>
  <si>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</si>
  <si>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</si>
  <si>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</si>
  <si>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</si>
  <si>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</si>
  <si>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</si>
  <si>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</si>
  <si>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</si>
  <si>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</si>
  <si>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</si>
  <si>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</si>
  <si>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</si>
  <si>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</si>
  <si>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</si>
  <si>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</si>
  <si>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</si>
  <si>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</si>
  <si>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</si>
  <si>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</si>
  <si>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</si>
  <si>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</si>
  <si>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</si>
  <si>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</si>
  <si>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</si>
  <si>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</si>
  <si>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</si>
  <si>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</si>
  <si>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317234410RT2</t>
  </si>
  <si>
    <t>Vyzdívka mezi nosníky cihlami pálenými na MC s použitím suché maltové směsi</t>
  </si>
  <si>
    <t>m3</t>
  </si>
  <si>
    <t>RTS 20/ II</t>
  </si>
  <si>
    <t>RTS 20/ I</t>
  </si>
  <si>
    <t>Práce</t>
  </si>
  <si>
    <t>POL1_</t>
  </si>
  <si>
    <t>0,2*1,2*0,12</t>
  </si>
  <si>
    <t>VV</t>
  </si>
  <si>
    <t>317941121RU3</t>
  </si>
  <si>
    <t>Osazení ocelových válcovaných nosníků do č.12 Včetně dodávky profilu U č.12</t>
  </si>
  <si>
    <t>t</t>
  </si>
  <si>
    <t>1,2*2*0,0111</t>
  </si>
  <si>
    <t>319202331R00</t>
  </si>
  <si>
    <t>Vyrovnání povrchu zdiva přizděním do tl. 15 cm</t>
  </si>
  <si>
    <t>m2</t>
  </si>
  <si>
    <t>0,4*2,8</t>
  </si>
  <si>
    <t>340239212R00</t>
  </si>
  <si>
    <t>Zazdívka otvorů pl.4 m2,cihlami tl.zdi nad 10 cm</t>
  </si>
  <si>
    <t>2,0*1</t>
  </si>
  <si>
    <t>342011121R00</t>
  </si>
  <si>
    <t>Příčka SDK tl. 75 mm,OK,1x oplášť.,RB 12,5,bez iz provizorní proti prachu</t>
  </si>
  <si>
    <t>(1,0*2+2,0)*2,8</t>
  </si>
  <si>
    <t>346244381RT2</t>
  </si>
  <si>
    <t>Plentování ocelových nosníků výšky do 20 cm s použitím suché maltové směsi</t>
  </si>
  <si>
    <t>1,2*0,12*2</t>
  </si>
  <si>
    <t>416020111R00</t>
  </si>
  <si>
    <t>Podhledy SDK, kovová kce., 1x deska  12,5 mm</t>
  </si>
  <si>
    <t>s úpravou rohů, koutů a hran konstrukcí, přebroušení a tmelení spár,</t>
  </si>
  <si>
    <t>POP</t>
  </si>
  <si>
    <t>5,8*1,9-1,0*0,3</t>
  </si>
  <si>
    <t>1,9*2,4+0,6*0,6+0,4*0,4</t>
  </si>
  <si>
    <t>610991111R00</t>
  </si>
  <si>
    <t>Zakrývání výplní vnitřních otvorů</t>
  </si>
  <si>
    <t>POL1_1</t>
  </si>
  <si>
    <t>0,9*1,97+0,8*2,3*3+1,5*1,5*3</t>
  </si>
  <si>
    <t>611471411R00</t>
  </si>
  <si>
    <t>Úprava stropů aktivovaným štukem tl. 2 - 3 mm</t>
  </si>
  <si>
    <t>2,8*4,6*3</t>
  </si>
  <si>
    <t>611481211RT2</t>
  </si>
  <si>
    <t>Montáž výztužné sítě (perlinky) do stěrky-stropy včetně výztužné sítě a stěrkového tmelu Baumit</t>
  </si>
  <si>
    <t>4,6*0,5*3</t>
  </si>
  <si>
    <t>612403380RT1</t>
  </si>
  <si>
    <t>Hrubá výplň rýh ve stěnách do 3x3 cm maltou ze SMS zdicí maltou</t>
  </si>
  <si>
    <t>m</t>
  </si>
  <si>
    <t>14+12</t>
  </si>
  <si>
    <t>612403385R00</t>
  </si>
  <si>
    <t>Hrubá výplň rýh ve stěnách do 3x7 cm maltou z SMS</t>
  </si>
  <si>
    <t>14+36</t>
  </si>
  <si>
    <t>612403386RT1</t>
  </si>
  <si>
    <t>Hrubá výplň rýh ve stěnách do 7x7cm maltou z SMS zdicí maltou</t>
  </si>
  <si>
    <t>612403387R00</t>
  </si>
  <si>
    <t>Hrubá výplň rýh ve stěnách do 15x10cm maltou z SMS</t>
  </si>
  <si>
    <t>612421637R00</t>
  </si>
  <si>
    <t>Omítka vnitřní zdiva, MVC, štuková</t>
  </si>
  <si>
    <t>zazdění otvoru : 2,0*1,0*2</t>
  </si>
  <si>
    <t>pilířek : (0,3+0,2)*1,0</t>
  </si>
  <si>
    <t>2,8*2,5+1,9*2,5</t>
  </si>
  <si>
    <t>1,9*2,5+1,0*2,5</t>
  </si>
  <si>
    <t>612471413R00</t>
  </si>
  <si>
    <t>Úprava vnitřních stěn aktivovaným štukem s přísad.</t>
  </si>
  <si>
    <t>(2,8+4,6)*2*2,8*3-0,8*1,97*3-0,8*2,3*3-1,5*1,5*3-1,0*2,0*2</t>
  </si>
  <si>
    <t>5,8*2,5-0,8*1,97*2+5,8*2,5-1,0*2,5-0,9*1,97</t>
  </si>
  <si>
    <t>2,4*2,5-0,8*1,97+1,9*2,5+0,6*2,5*2+0,4*2,5*2</t>
  </si>
  <si>
    <t>ostění : 0,2*2,3*2*3+0,2*(1,5+0,8)*3</t>
  </si>
  <si>
    <t>venkovní chodba : (1,97*2+0,9)*0,5</t>
  </si>
  <si>
    <t>615481111R00</t>
  </si>
  <si>
    <t>Potažení válc.nosníků rabic.pletivem a postřik MC</t>
  </si>
  <si>
    <t>1,2*(0,12*2+0,2)</t>
  </si>
  <si>
    <t>631312141R00</t>
  </si>
  <si>
    <t>Doplnění rýh betonem v dosavadních mazaninách</t>
  </si>
  <si>
    <t>1,9*0,1*0,1*4</t>
  </si>
  <si>
    <t>3,6*0,1*0,1</t>
  </si>
  <si>
    <t>2,8*0,1*0,1</t>
  </si>
  <si>
    <t>632411110RT3</t>
  </si>
  <si>
    <t>Samonivelační stěrka Cemix,ruč.zpracování tl.10 mm samonivelační polymercementová stěrka Cemix 40 MPa</t>
  </si>
  <si>
    <t>642944121R00</t>
  </si>
  <si>
    <t>Osazení ocelových zárubní dodatečně do 2,5 m2</t>
  </si>
  <si>
    <t>kus</t>
  </si>
  <si>
    <t>Včetně pomocného pracovního lešení o výšce podlahy do 1900 mm a pro zatížení do 1,5 kPa.</t>
  </si>
  <si>
    <t>1</t>
  </si>
  <si>
    <t>Zárubeň ocelová HSE "U" 200, 900x1970 L, P</t>
  </si>
  <si>
    <t>Vlastní</t>
  </si>
  <si>
    <t>Specifikace</t>
  </si>
  <si>
    <t>POL3_</t>
  </si>
  <si>
    <t>949101111</t>
  </si>
  <si>
    <t>Lešení pomocné pro objekty pozemních staveb s lešeňovou podlahou v do 1,9 m zatížení do 150 kg/m2</t>
  </si>
  <si>
    <t>Indiv</t>
  </si>
  <si>
    <t>952901111R00</t>
  </si>
  <si>
    <t>Vyčištění budov o výšce podlaží do 4 m</t>
  </si>
  <si>
    <t>chodba : 2,1*(5,675+2,0)</t>
  </si>
  <si>
    <t>962036112R00</t>
  </si>
  <si>
    <t>DMTZ SDK příčky, 1x kov.kce., 1x opláštěné 12,5 mm provizorní opatření proti prachu</t>
  </si>
  <si>
    <t>965081713RT1</t>
  </si>
  <si>
    <t>Bourání dlažeb keramických tl.10 mm, nad 1 m2 ručně, dlaždice keramické</t>
  </si>
  <si>
    <t>1,9*1,2</t>
  </si>
  <si>
    <t>967031132R00</t>
  </si>
  <si>
    <t>Přisekání rovných ostění cihelných na MVC</t>
  </si>
  <si>
    <t>0,2*1,97*2</t>
  </si>
  <si>
    <t>970031020R00</t>
  </si>
  <si>
    <t>Vrtání jádrové do zdiva cihelného d 20 mm</t>
  </si>
  <si>
    <t>971035641R00</t>
  </si>
  <si>
    <t xml:space="preserve">Vybourání otv. zeď cihel. pl. 4 m2, tl. 20 cm, </t>
  </si>
  <si>
    <t>Včetně pomocného lešení o výšce podlahy do 1900 mm a pro zatížení do 1,5 kPa  (150 kg/m2).</t>
  </si>
  <si>
    <t>0,20*0,9*1,97</t>
  </si>
  <si>
    <t>974031142R00</t>
  </si>
  <si>
    <t>Vysekání rýh ve zdi cihelné 7 x 7 cm</t>
  </si>
  <si>
    <t>974031154R00</t>
  </si>
  <si>
    <t>Vysekání rýh ve zdi cihelné 10 x 15 cm</t>
  </si>
  <si>
    <t>978013191R00</t>
  </si>
  <si>
    <t>Otlučení omítek vnitřních stěn v rozsahu do 100 %</t>
  </si>
  <si>
    <t>1,5</t>
  </si>
  <si>
    <t>96504810</t>
  </si>
  <si>
    <t>Dočištění povrchu  beton  do 50%</t>
  </si>
  <si>
    <t>999281108R00</t>
  </si>
  <si>
    <t>Přesun hmot pro opravy a údržbu do výšky 12 m</t>
  </si>
  <si>
    <t>Přesun hmot</t>
  </si>
  <si>
    <t>POL7_</t>
  </si>
  <si>
    <t>721170956R00</t>
  </si>
  <si>
    <t>Oprava-vsazení odbočky, potrubí PVC hrdlové D 140</t>
  </si>
  <si>
    <t>Včetně pomocného lešení o výšce podlahy do 1900 mm a pro zatížení do 1,5 kPa.</t>
  </si>
  <si>
    <t>721171803R00</t>
  </si>
  <si>
    <t>Demontáž potrubí z PVC do D 75 mm</t>
  </si>
  <si>
    <t>721176102R00</t>
  </si>
  <si>
    <t>Potrubí HT připojovací D 40 x 1,8 mm</t>
  </si>
  <si>
    <t>Potrubí včetně tvarovek. Bez zednických výpomocí.</t>
  </si>
  <si>
    <t>721176103R00</t>
  </si>
  <si>
    <t>Potrubí HT připojovací D 50 x 1,8 mm</t>
  </si>
  <si>
    <t>721194104R00</t>
  </si>
  <si>
    <t>Vyvedení odpadních výpustek D 40 x 1,8</t>
  </si>
  <si>
    <t>721290111R00</t>
  </si>
  <si>
    <t>Zkouška těsnosti kanalizace vodou DN 125</t>
  </si>
  <si>
    <t>998721103R00</t>
  </si>
  <si>
    <t>Přesun hmot pro vnitřní kanalizaci, výšky do 24 m</t>
  </si>
  <si>
    <t>722130801R00</t>
  </si>
  <si>
    <t>Demontáž potrubí ocelových závitových DN 25</t>
  </si>
  <si>
    <t>722131932R00</t>
  </si>
  <si>
    <t>Oprava-propojení dosavadního potrubí závit. DN 20</t>
  </si>
  <si>
    <t>722172711R00</t>
  </si>
  <si>
    <t>Potrubí z PPR Ekoplastik, D 20 x 2,8 mm, PN 16</t>
  </si>
  <si>
    <t>Potrubí včetně tvarovek bez zednických výpomocí.</t>
  </si>
  <si>
    <t>722172712R00</t>
  </si>
  <si>
    <t>Potrubí z PPR Ekoplastik, D 25 x 3,5 mm, PN 16</t>
  </si>
  <si>
    <t>722182001RT1</t>
  </si>
  <si>
    <t>Montáž izol.skruží na potrubí přímé DN 25,sam.spoj</t>
  </si>
  <si>
    <t>722190401R00</t>
  </si>
  <si>
    <t>Vyvedení a upevnění výpustek DN 15</t>
  </si>
  <si>
    <t>722190901R00</t>
  </si>
  <si>
    <t>Uzavření/otevření vodovodního potrubí při opravě</t>
  </si>
  <si>
    <t>722280106R00</t>
  </si>
  <si>
    <t>Tlaková zkouška vodovodního potrubí DN 32</t>
  </si>
  <si>
    <t>Včetně dodávky vody, uzavření a zabezpečení konců potrubí.</t>
  </si>
  <si>
    <t>722290234R00</t>
  </si>
  <si>
    <t>Proplach a dezinfekce vodovod.potrubí DN 80</t>
  </si>
  <si>
    <t>Včetně dodání desinfekčního prostředku.</t>
  </si>
  <si>
    <t>72219059</t>
  </si>
  <si>
    <t>Koleno nástěnné PP Hostalen d 20x1/2"</t>
  </si>
  <si>
    <t>283770</t>
  </si>
  <si>
    <t>Tepelná izolace Tubex Standard d22/10mm</t>
  </si>
  <si>
    <t>2837701</t>
  </si>
  <si>
    <t>Tepelná izolace Tubex Standard d28/10mm</t>
  </si>
  <si>
    <t>998722103R00</t>
  </si>
  <si>
    <t>Přesun hmot pro vnitřní vodovod, výšky do 24 m</t>
  </si>
  <si>
    <t>725219401R00</t>
  </si>
  <si>
    <t>Montáž umyvadel na šrouby do zdiva</t>
  </si>
  <si>
    <t>soubor</t>
  </si>
  <si>
    <t>Včetně dodání zápachové uzávěrky.</t>
  </si>
  <si>
    <t>725825114R00</t>
  </si>
  <si>
    <t>Baterie dřezová nástěnná ruční</t>
  </si>
  <si>
    <t>725829201R00</t>
  </si>
  <si>
    <t>Montáž baterie umyv.a dřezové nástěnné chromové</t>
  </si>
  <si>
    <t>725860107R00</t>
  </si>
  <si>
    <t>Uzávěrka zápachová umyvadlová D 32</t>
  </si>
  <si>
    <t>725860212RT1</t>
  </si>
  <si>
    <t>Sifon umyvadlový- plastový PT 10041 výjimatelná vložka, připoj D 40, 50 mm</t>
  </si>
  <si>
    <t>64213607R</t>
  </si>
  <si>
    <t>Umyvadlo 50cm JIKA Lyra plus H8143810001091</t>
  </si>
  <si>
    <t>SPCM</t>
  </si>
  <si>
    <t>998725103R00</t>
  </si>
  <si>
    <t>Přesun hmot pro zařizovací předměty, výšky do 24 m</t>
  </si>
  <si>
    <t>766661112R00</t>
  </si>
  <si>
    <t>Montáž dveří do zárubně,otevíravých 1kř.do 0,8 m</t>
  </si>
  <si>
    <t>766661122R00</t>
  </si>
  <si>
    <t>Montáž dveří do zárubně,otevíravých 1kř.nad 0,8 m</t>
  </si>
  <si>
    <t>6116010</t>
  </si>
  <si>
    <t>Dveře vnitřní hladké plné 1kř. 80x197 bílé</t>
  </si>
  <si>
    <t>6116010.1</t>
  </si>
  <si>
    <t>Dveře vnitřní hladké plné 1kř. 90x197</t>
  </si>
  <si>
    <t>771101101R00</t>
  </si>
  <si>
    <t>Vysávání podlah prům.vysavačem před pokládkou PVC</t>
  </si>
  <si>
    <t>775531800R00</t>
  </si>
  <si>
    <t>Demontáž parketových tabulí lepených včetně lišt</t>
  </si>
  <si>
    <t>776101121R00</t>
  </si>
  <si>
    <t>Provedení penetrace podkladu pod.povlak.podlahy</t>
  </si>
  <si>
    <t>776521200RT1</t>
  </si>
  <si>
    <t>Lepení povlakových podlah z dílců PVC a CV (vinyl) pouze položení - PVC ve specifikaci</t>
  </si>
  <si>
    <t>7764210</t>
  </si>
  <si>
    <t>Montáž fabionů k PVC podlahám vč. dodávky</t>
  </si>
  <si>
    <t>včetně vytažení a nalepení povlakové krytiny na stěnu.</t>
  </si>
  <si>
    <t>((2,8+4,6)*2-0,8*2)*3</t>
  </si>
  <si>
    <t>(5,8+1,9)*2-0,9-0,8*2</t>
  </si>
  <si>
    <t>(2,4+1,9)*2-0,8+0,6*2+0,4*2</t>
  </si>
  <si>
    <t>28410103R</t>
  </si>
  <si>
    <t>Marmoleum Forbo Real tl. 3,2 mm š. 2 m dl. 32 m</t>
  </si>
  <si>
    <t>54,44*1,15</t>
  </si>
  <si>
    <t>998776102R00</t>
  </si>
  <si>
    <t>Přesun hmot pro podlahy povlakové, výšky do 12 m</t>
  </si>
  <si>
    <t>783292007R00</t>
  </si>
  <si>
    <t>Nátěr disperzní kovových konstrukcí základní</t>
  </si>
  <si>
    <t>783293002R00</t>
  </si>
  <si>
    <t>Nátěr kovových konstr.disperz. Balakryl 2x email</t>
  </si>
  <si>
    <t>zárubně : (2*1,97+0,9)*(0,2+2*0,05)</t>
  </si>
  <si>
    <t>(2*1,97+0,8)*(0,15+2*0,05)*3</t>
  </si>
  <si>
    <t>783812110R00</t>
  </si>
  <si>
    <t>Nátěr olejový omítek stěn 2x + 1x email + 2x tmel</t>
  </si>
  <si>
    <t>1,5*1,5</t>
  </si>
  <si>
    <t>1,2*1,5</t>
  </si>
  <si>
    <t>783903812R00</t>
  </si>
  <si>
    <t>Odmaštění stávajících zárubní před nátěrem</t>
  </si>
  <si>
    <t>784191101R00</t>
  </si>
  <si>
    <t>Penetrace podkladu univerzální Primalex 1x</t>
  </si>
  <si>
    <t>stěny : (2,8+4,6)*2,8*3</t>
  </si>
  <si>
    <t>(5,8+1,9)*2</t>
  </si>
  <si>
    <t>(3,0+1,9)*2*2,8</t>
  </si>
  <si>
    <t>strop : 2,4*1,9+0,6*0,6+0,4*0,4</t>
  </si>
  <si>
    <t>5,8*1,9-0,3*1,0</t>
  </si>
  <si>
    <t>chodba : 2,8*3,675</t>
  </si>
  <si>
    <t>784195312R00</t>
  </si>
  <si>
    <t>Malba Primalex Fortisimo, bílá, bez penetrace, 2 x</t>
  </si>
  <si>
    <t>974031122R00</t>
  </si>
  <si>
    <t>Vysekání rýh ve zdi cihelné 3 x 7 cm</t>
  </si>
  <si>
    <t>DR01</t>
  </si>
  <si>
    <t>Trubka 2316 PVC D+ M</t>
  </si>
  <si>
    <t>DR02</t>
  </si>
  <si>
    <t>Průraz stěnou do 30cm</t>
  </si>
  <si>
    <t>ks</t>
  </si>
  <si>
    <t>DR03</t>
  </si>
  <si>
    <t>Průraz stropem do 50cm</t>
  </si>
  <si>
    <t>DR04</t>
  </si>
  <si>
    <t>Lišta LV 24x22 D+ M</t>
  </si>
  <si>
    <t>DR05</t>
  </si>
  <si>
    <t>Protipožární ucpávka pr. stěnou do 30 cm D+ M</t>
  </si>
  <si>
    <t>DR06</t>
  </si>
  <si>
    <t>Protipožární ucpávka pr. stropem do 50 cm D+ M</t>
  </si>
  <si>
    <t>DR07</t>
  </si>
  <si>
    <t>1U patch panelneosazený pro 24port UTP/FTP D+ M</t>
  </si>
  <si>
    <t>DR08</t>
  </si>
  <si>
    <t>Keystone CAT5E FTP samozářezový černý D+ M</t>
  </si>
  <si>
    <t>DR09</t>
  </si>
  <si>
    <t>Záslepka do patchpanelu D+ M</t>
  </si>
  <si>
    <t>DR10</t>
  </si>
  <si>
    <t>1U vyvazovací panel 5xúchytka D+ M</t>
  </si>
  <si>
    <t>DR11</t>
  </si>
  <si>
    <t>Montážní sada M6, sada 50ks</t>
  </si>
  <si>
    <t>kpl</t>
  </si>
  <si>
    <t>DR12</t>
  </si>
  <si>
    <t>Kabel FTP cat5e LSOH 305m box D+ M</t>
  </si>
  <si>
    <t>DR13</t>
  </si>
  <si>
    <t>Zásuvka datová ABB Tango, kryt, rámeček, maska pro 2xRJ45  D+ M</t>
  </si>
  <si>
    <t>DR14</t>
  </si>
  <si>
    <t>Keystone CAT5E FTP samozářezový černý  D+ M</t>
  </si>
  <si>
    <t>DR15</t>
  </si>
  <si>
    <t>Patchkabel FTP cat5e LSOH, 2m  D+ M</t>
  </si>
  <si>
    <t>DR16</t>
  </si>
  <si>
    <t>Patchkabel FTP cat5e LSOH, 3m  D+ M</t>
  </si>
  <si>
    <t>DR17</t>
  </si>
  <si>
    <t>Patchkabel FTP cat5e LSOH, 5m  D+ M</t>
  </si>
  <si>
    <t>DR18</t>
  </si>
  <si>
    <t>Měření datového portu vč. vystavení měřícího protokolu</t>
  </si>
  <si>
    <t>DR19</t>
  </si>
  <si>
    <t>Štítek označovací na zásuvku, patchpanel</t>
  </si>
  <si>
    <t>DR22</t>
  </si>
  <si>
    <t>Rozebrání podhledu na chodbě a jeho zpětná montáž</t>
  </si>
  <si>
    <t>hod</t>
  </si>
  <si>
    <t>974031121R00</t>
  </si>
  <si>
    <t>Vysekání rýh ve zdi cihelné 3 x 3 cm</t>
  </si>
  <si>
    <t>EPS01</t>
  </si>
  <si>
    <t>Kabel J-Y (st) Y 2x2x0,8 - linka hlásičů D+ M</t>
  </si>
  <si>
    <t>EPS02</t>
  </si>
  <si>
    <t>Trubka 2316 PVC  D+ M</t>
  </si>
  <si>
    <t>EPS03</t>
  </si>
  <si>
    <t>EPS04</t>
  </si>
  <si>
    <t>Optickokouřový hlásič IQ80uad, s oddělovačem D+ M</t>
  </si>
  <si>
    <t>EPS05</t>
  </si>
  <si>
    <t>Standardní patice hlásičů IQ8Quad D+ M</t>
  </si>
  <si>
    <t>EPS06</t>
  </si>
  <si>
    <t>Protipož. ucpávka pr. stěnou do 30 cm</t>
  </si>
  <si>
    <t>EPS07</t>
  </si>
  <si>
    <t>Vedlejší materiál a montáže</t>
  </si>
  <si>
    <t>EPS08</t>
  </si>
  <si>
    <t>Silnopr.01</t>
  </si>
  <si>
    <t>Spínač jednopolový 3559-A01345 D+M</t>
  </si>
  <si>
    <t>Silnopr.02</t>
  </si>
  <si>
    <t>Zásuvka jednonásobná s clonkami bezšroubové připojení 5519A-A02357 D+M</t>
  </si>
  <si>
    <t>Silnopr.03</t>
  </si>
  <si>
    <t>Univerzální krabice KU 68-1901, bez víčka a svorkovnice D+M</t>
  </si>
  <si>
    <t>Silnopr.04</t>
  </si>
  <si>
    <t>Rozvodná krabice KU 68-1903 s víčkem a svorkovnicí D+ M</t>
  </si>
  <si>
    <t>Silnopr.05</t>
  </si>
  <si>
    <t>Přístrojová  krabice LK 80x28 T, výška krabice 28mm D+ M</t>
  </si>
  <si>
    <t>Silnopr.06</t>
  </si>
  <si>
    <t>Silnopr.07</t>
  </si>
  <si>
    <t>Kabel CYKY 3Cx1,5 D+ M</t>
  </si>
  <si>
    <t>Silnopr.08</t>
  </si>
  <si>
    <t>Kabel CYKY 3Cx2,5 D+ M</t>
  </si>
  <si>
    <t>Silnopr.09</t>
  </si>
  <si>
    <t>Doplnění a úprava stávajícího rozvaděče</t>
  </si>
  <si>
    <t>Silnopr.10</t>
  </si>
  <si>
    <t>Demontáže stávajících zařízení a rozvodů</t>
  </si>
  <si>
    <t>Silnopr.11</t>
  </si>
  <si>
    <t>Zpětná montáž svítidel</t>
  </si>
  <si>
    <t>Silnopr.12</t>
  </si>
  <si>
    <t>Úpravy stávajících rozvodů</t>
  </si>
  <si>
    <t>Silnopr.13</t>
  </si>
  <si>
    <t>Silnopr.14</t>
  </si>
  <si>
    <t>Silnopr.15</t>
  </si>
  <si>
    <t>979011211R00</t>
  </si>
  <si>
    <t>Svislá doprava suti a vybour. hmot za 2.NP nošením</t>
  </si>
  <si>
    <t>Přesun suti</t>
  </si>
  <si>
    <t>POL8_</t>
  </si>
  <si>
    <t>979011219R00</t>
  </si>
  <si>
    <t>Přípl.k svislé dopr.suti za každé další NP nošením</t>
  </si>
  <si>
    <t>979081111R00</t>
  </si>
  <si>
    <t>Odvoz suti a vybour. hmot na skládku do 1 km</t>
  </si>
  <si>
    <t>Včetně naložení na dopravní prostředek a složení na skládku, bez poplatku za skládku.</t>
  </si>
  <si>
    <t>979081121R00</t>
  </si>
  <si>
    <t>Příplatek k odvozu za každý další 1 km</t>
  </si>
  <si>
    <t>979990162R00</t>
  </si>
  <si>
    <t>Poplatek za skládku suti - dřevo+suť</t>
  </si>
  <si>
    <t>949105</t>
  </si>
  <si>
    <t>Koordinační přirážka</t>
  </si>
  <si>
    <t>SUM</t>
  </si>
  <si>
    <t>Poznámky uchazeče k zadání</t>
  </si>
  <si>
    <t>POPUZIV</t>
  </si>
  <si>
    <t>END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</si>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</sst>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0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8" fillId="0" borderId="34" xfId="0" applyNumberFormat="1" applyFon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vhkcz04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188" t="s">
        <v>41</v>
      </c>
      <c r="B2" s="188"/>
      <c r="C2" s="188"/>
      <c r="D2" s="188"/>
      <c r="E2" s="188"/>
      <c r="F2" s="188"/>
      <c r="G2" s="188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5"/>
  <sheetViews>
    <sheetView showGridLines="0" topLeftCell="B27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224" t="s">
        <v>4</v>
      </c>
      <c r="C1" s="225"/>
      <c r="D1" s="225"/>
      <c r="E1" s="225"/>
      <c r="F1" s="225"/>
      <c r="G1" s="225"/>
      <c r="H1" s="225"/>
      <c r="I1" s="225"/>
      <c r="J1" s="226"/>
    </row>
    <row r="2" spans="1:15" ht="36" customHeight="1" x14ac:dyDescent="0.2">
      <c r="A2" s="2"/>
      <c r="B2" s="77" t="s">
        <v>24</v>
      </c>
      <c r="C2" s="78"/>
      <c r="D2" s="79" t="s">
        <v>47</v>
      </c>
      <c r="E2" s="230" t="s">
        <v>48</v>
      </c>
      <c r="F2" s="231"/>
      <c r="G2" s="231"/>
      <c r="H2" s="231"/>
      <c r="I2" s="231"/>
      <c r="J2" s="232"/>
      <c r="O2" s="1"/>
    </row>
    <row r="3" spans="1:15" ht="27" customHeight="1" x14ac:dyDescent="0.2">
      <c r="A3" s="2"/>
      <c r="B3" s="80" t="s">
        <v>45</v>
      </c>
      <c r="C3" s="78"/>
      <c r="D3" s="81" t="s">
        <v>43</v>
      </c>
      <c r="E3" s="233" t="s">
        <v>44</v>
      </c>
      <c r="F3" s="234"/>
      <c r="G3" s="234"/>
      <c r="H3" s="234"/>
      <c r="I3" s="234"/>
      <c r="J3" s="235"/>
    </row>
    <row r="4" spans="1:15" ht="23.25" customHeight="1" x14ac:dyDescent="0.2">
      <c r="A4" s="76">
        <v>619</v>
      </c>
      <c r="B4" s="82" t="s">
        <v>46</v>
      </c>
      <c r="C4" s="83"/>
      <c r="D4" s="84" t="s">
        <v>43</v>
      </c>
      <c r="E4" s="213" t="s">
        <v>44</v>
      </c>
      <c r="F4" s="214"/>
      <c r="G4" s="214"/>
      <c r="H4" s="214"/>
      <c r="I4" s="214"/>
      <c r="J4" s="215"/>
    </row>
    <row r="5" spans="1:15" ht="24" customHeight="1" x14ac:dyDescent="0.2">
      <c r="A5" s="2"/>
      <c r="B5" s="31" t="s">
        <v>23</v>
      </c>
      <c r="D5" s="218"/>
      <c r="E5" s="219"/>
      <c r="F5" s="219"/>
      <c r="G5" s="219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220"/>
      <c r="E6" s="221"/>
      <c r="F6" s="221"/>
      <c r="G6" s="221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222"/>
      <c r="F7" s="223"/>
      <c r="G7" s="223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37"/>
      <c r="E11" s="237"/>
      <c r="F11" s="237"/>
      <c r="G11" s="237"/>
      <c r="H11" s="18" t="s">
        <v>42</v>
      </c>
      <c r="I11" s="86"/>
      <c r="J11" s="8"/>
    </row>
    <row r="12" spans="1:15" ht="15.75" customHeight="1" x14ac:dyDescent="0.2">
      <c r="A12" s="2"/>
      <c r="B12" s="28"/>
      <c r="C12" s="55"/>
      <c r="D12" s="212"/>
      <c r="E12" s="212"/>
      <c r="F12" s="212"/>
      <c r="G12" s="212"/>
      <c r="H12" s="18" t="s">
        <v>36</v>
      </c>
      <c r="I12" s="86"/>
      <c r="J12" s="8"/>
    </row>
    <row r="13" spans="1:15" ht="15.75" customHeight="1" x14ac:dyDescent="0.2">
      <c r="A13" s="2"/>
      <c r="B13" s="29"/>
      <c r="C13" s="56"/>
      <c r="D13" s="85"/>
      <c r="E13" s="216"/>
      <c r="F13" s="217"/>
      <c r="G13" s="217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236"/>
      <c r="F15" s="236"/>
      <c r="G15" s="238"/>
      <c r="H15" s="238"/>
      <c r="I15" s="238" t="s">
        <v>31</v>
      </c>
      <c r="J15" s="239"/>
    </row>
    <row r="16" spans="1:15" ht="23.25" customHeight="1" x14ac:dyDescent="0.2">
      <c r="A16" s="139" t="s">
        <v>26</v>
      </c>
      <c r="B16" s="38" t="s">
        <v>26</v>
      </c>
      <c r="C16" s="62"/>
      <c r="D16" s="63"/>
      <c r="E16" s="201"/>
      <c r="F16" s="202"/>
      <c r="G16" s="201"/>
      <c r="H16" s="202"/>
      <c r="I16" s="201">
        <f>SUMIF(F49:F71,A16,I49:I71)+SUMIF(F49:F71,"PSU",I49:I71)</f>
        <v>0</v>
      </c>
      <c r="J16" s="203"/>
    </row>
    <row r="17" spans="1:10" ht="23.25" customHeight="1" x14ac:dyDescent="0.2">
      <c r="A17" s="139" t="s">
        <v>27</v>
      </c>
      <c r="B17" s="38" t="s">
        <v>27</v>
      </c>
      <c r="C17" s="62"/>
      <c r="D17" s="63"/>
      <c r="E17" s="201"/>
      <c r="F17" s="202"/>
      <c r="G17" s="201"/>
      <c r="H17" s="202"/>
      <c r="I17" s="201">
        <f>SUMIF(F49:F71,A17,I49:I71)</f>
        <v>0</v>
      </c>
      <c r="J17" s="203"/>
    </row>
    <row r="18" spans="1:10" ht="23.25" customHeight="1" x14ac:dyDescent="0.2">
      <c r="A18" s="139" t="s">
        <v>28</v>
      </c>
      <c r="B18" s="38" t="s">
        <v>28</v>
      </c>
      <c r="C18" s="62"/>
      <c r="D18" s="63"/>
      <c r="E18" s="201"/>
      <c r="F18" s="202"/>
      <c r="G18" s="201"/>
      <c r="H18" s="202"/>
      <c r="I18" s="201">
        <f>SUMIF(F49:F71,A18,I49:I71)</f>
        <v>0</v>
      </c>
      <c r="J18" s="203"/>
    </row>
    <row r="19" spans="1:10" ht="23.25" customHeight="1" x14ac:dyDescent="0.2">
      <c r="A19" s="139" t="s">
        <v>100</v>
      </c>
      <c r="B19" s="38" t="s">
        <v>29</v>
      </c>
      <c r="C19" s="62"/>
      <c r="D19" s="63"/>
      <c r="E19" s="201"/>
      <c r="F19" s="202"/>
      <c r="G19" s="201"/>
      <c r="H19" s="202"/>
      <c r="I19" s="201">
        <f>SUMIF(F49:F71,A19,I49:I71)</f>
        <v>0</v>
      </c>
      <c r="J19" s="203"/>
    </row>
    <row r="20" spans="1:10" ht="23.25" customHeight="1" x14ac:dyDescent="0.2">
      <c r="A20" s="139" t="s">
        <v>99</v>
      </c>
      <c r="B20" s="38" t="s">
        <v>30</v>
      </c>
      <c r="C20" s="62"/>
      <c r="D20" s="63"/>
      <c r="E20" s="201"/>
      <c r="F20" s="202"/>
      <c r="G20" s="201"/>
      <c r="H20" s="202"/>
      <c r="I20" s="201">
        <f>SUMIF(F49:F71,A20,I49:I71)</f>
        <v>0</v>
      </c>
      <c r="J20" s="203"/>
    </row>
    <row r="21" spans="1:10" ht="23.25" customHeight="1" x14ac:dyDescent="0.2">
      <c r="A21" s="2"/>
      <c r="B21" s="48" t="s">
        <v>31</v>
      </c>
      <c r="C21" s="64"/>
      <c r="D21" s="65"/>
      <c r="E21" s="204"/>
      <c r="F21" s="240"/>
      <c r="G21" s="204"/>
      <c r="H21" s="240"/>
      <c r="I21" s="204">
        <f>SUM(I16:J20)</f>
        <v>0</v>
      </c>
      <c r="J21" s="205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199">
        <f>ZakladDPHSniVypocet</f>
        <v>0</v>
      </c>
      <c r="H23" s="200"/>
      <c r="I23" s="200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197">
        <f>A23</f>
        <v>0</v>
      </c>
      <c r="H24" s="198"/>
      <c r="I24" s="198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99">
        <f>ZakladDPHZaklVypocet</f>
        <v>0</v>
      </c>
      <c r="H25" s="200"/>
      <c r="I25" s="200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227">
        <f>A25</f>
        <v>0</v>
      </c>
      <c r="H26" s="228"/>
      <c r="I26" s="228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229">
        <f>CenaCelkem-(ZakladDPHSni+DPHSni+ZakladDPHZakl+DPHZakl)</f>
        <v>0</v>
      </c>
      <c r="H27" s="229"/>
      <c r="I27" s="229"/>
      <c r="J27" s="41" t="str">
        <f t="shared" si="0"/>
        <v>CZK</v>
      </c>
    </row>
    <row r="28" spans="1:10" ht="27.75" hidden="1" customHeight="1" thickBot="1" x14ac:dyDescent="0.25">
      <c r="A28" s="2"/>
      <c r="B28" s="113" t="s">
        <v>25</v>
      </c>
      <c r="C28" s="114"/>
      <c r="D28" s="114"/>
      <c r="E28" s="115"/>
      <c r="F28" s="116"/>
      <c r="G28" s="207">
        <f>ZakladDPHSniVypocet+ZakladDPHZaklVypocet</f>
        <v>0</v>
      </c>
      <c r="H28" s="207"/>
      <c r="I28" s="207"/>
      <c r="J28" s="117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3" t="s">
        <v>37</v>
      </c>
      <c r="C29" s="118"/>
      <c r="D29" s="118"/>
      <c r="E29" s="118"/>
      <c r="F29" s="119"/>
      <c r="G29" s="206">
        <f>A27</f>
        <v>0</v>
      </c>
      <c r="H29" s="206"/>
      <c r="I29" s="206"/>
      <c r="J29" s="120" t="s">
        <v>51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8"/>
      <c r="E34" s="209"/>
      <c r="G34" s="210"/>
      <c r="H34" s="211"/>
      <c r="I34" s="211"/>
      <c r="J34" s="25"/>
    </row>
    <row r="35" spans="1:10" ht="12.75" customHeight="1" x14ac:dyDescent="0.2">
      <c r="A35" s="2"/>
      <c r="B35" s="2"/>
      <c r="D35" s="196" t="s">
        <v>2</v>
      </c>
      <c r="E35" s="196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90" t="s">
        <v>17</v>
      </c>
      <c r="C37" s="91"/>
      <c r="D37" s="91"/>
      <c r="E37" s="91"/>
      <c r="F37" s="92"/>
      <c r="G37" s="92"/>
      <c r="H37" s="92"/>
      <c r="I37" s="92"/>
      <c r="J37" s="93"/>
    </row>
    <row r="38" spans="1:10" ht="25.5" hidden="1" customHeight="1" x14ac:dyDescent="0.2">
      <c r="A38" s="89" t="s">
        <v>39</v>
      </c>
      <c r="B38" s="94" t="s">
        <v>18</v>
      </c>
      <c r="C38" s="95" t="s">
        <v>6</v>
      </c>
      <c r="D38" s="95"/>
      <c r="E38" s="95"/>
      <c r="F38" s="96" t="str">
        <f>B23</f>
        <v>Základ pro sníženou DPH</v>
      </c>
      <c r="G38" s="96" t="str">
        <f>B25</f>
        <v>Základ pro základní DPH</v>
      </c>
      <c r="H38" s="97" t="s">
        <v>19</v>
      </c>
      <c r="I38" s="97" t="s">
        <v>1</v>
      </c>
      <c r="J38" s="98" t="s">
        <v>0</v>
      </c>
    </row>
    <row r="39" spans="1:10" ht="25.5" hidden="1" customHeight="1" x14ac:dyDescent="0.2">
      <c r="A39" s="89">
        <v>1</v>
      </c>
      <c r="B39" s="99" t="s">
        <v>49</v>
      </c>
      <c r="C39" s="191"/>
      <c r="D39" s="191"/>
      <c r="E39" s="191"/>
      <c r="F39" s="100">
        <f>'01 01 Pol'!AE250</f>
        <v>0</v>
      </c>
      <c r="G39" s="101">
        <f>'01 01 Pol'!AF250</f>
        <v>0</v>
      </c>
      <c r="H39" s="102">
        <f>(F39*SazbaDPH1/100)+(G39*SazbaDPH2/100)</f>
        <v>0</v>
      </c>
      <c r="I39" s="102">
        <f>F39+G39+H39</f>
        <v>0</v>
      </c>
      <c r="J39" s="103" t="str">
        <f>IF(CenaCelkemVypocet=0,"",I39/CenaCelkemVypocet*100)</f>
        <v/>
      </c>
    </row>
    <row r="40" spans="1:10" ht="25.5" hidden="1" customHeight="1" x14ac:dyDescent="0.2">
      <c r="A40" s="89">
        <v>2</v>
      </c>
      <c r="B40" s="104" t="s">
        <v>43</v>
      </c>
      <c r="C40" s="192" t="s">
        <v>44</v>
      </c>
      <c r="D40" s="192"/>
      <c r="E40" s="192"/>
      <c r="F40" s="105">
        <f>'01 01 Pol'!AE250</f>
        <v>0</v>
      </c>
      <c r="G40" s="106">
        <f>'01 01 Pol'!AF250</f>
        <v>0</v>
      </c>
      <c r="H40" s="106">
        <f>(F40*SazbaDPH1/100)+(G40*SazbaDPH2/100)</f>
        <v>0</v>
      </c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9">
        <v>3</v>
      </c>
      <c r="B41" s="108" t="s">
        <v>43</v>
      </c>
      <c r="C41" s="191" t="s">
        <v>44</v>
      </c>
      <c r="D41" s="191"/>
      <c r="E41" s="191"/>
      <c r="F41" s="109">
        <f>'01 01 Pol'!AE250</f>
        <v>0</v>
      </c>
      <c r="G41" s="102">
        <f>'01 01 Pol'!AF250</f>
        <v>0</v>
      </c>
      <c r="H41" s="102">
        <f>(F41*SazbaDPH1/100)+(G41*SazbaDPH2/100)</f>
        <v>0</v>
      </c>
      <c r="I41" s="102">
        <f>F41+G41+H41</f>
        <v>0</v>
      </c>
      <c r="J41" s="103" t="str">
        <f>IF(CenaCelkemVypocet=0,"",I41/CenaCelkemVypocet*100)</f>
        <v/>
      </c>
    </row>
    <row r="42" spans="1:10" ht="25.5" hidden="1" customHeight="1" x14ac:dyDescent="0.2">
      <c r="A42" s="89"/>
      <c r="B42" s="193" t="s">
        <v>50</v>
      </c>
      <c r="C42" s="194"/>
      <c r="D42" s="194"/>
      <c r="E42" s="195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1">
        <f>SUMIF(A39:A41,"=1",I39:I41)</f>
        <v>0</v>
      </c>
      <c r="J42" s="112">
        <f>SUMIF(A39:A41,"=1",J39:J41)</f>
        <v>0</v>
      </c>
    </row>
    <row r="46" spans="1:10" ht="15.75" x14ac:dyDescent="0.25">
      <c r="B46" s="121" t="s">
        <v>52</v>
      </c>
    </row>
    <row r="48" spans="1:10" ht="25.5" customHeight="1" x14ac:dyDescent="0.2">
      <c r="A48" s="123"/>
      <c r="B48" s="126" t="s">
        <v>18</v>
      </c>
      <c r="C48" s="126" t="s">
        <v>6</v>
      </c>
      <c r="D48" s="127"/>
      <c r="E48" s="127"/>
      <c r="F48" s="128" t="s">
        <v>53</v>
      </c>
      <c r="G48" s="128"/>
      <c r="H48" s="128"/>
      <c r="I48" s="128" t="s">
        <v>31</v>
      </c>
      <c r="J48" s="128" t="s">
        <v>0</v>
      </c>
    </row>
    <row r="49" spans="1:10" ht="36.75" customHeight="1" x14ac:dyDescent="0.2">
      <c r="A49" s="124"/>
      <c r="B49" s="129" t="s">
        <v>54</v>
      </c>
      <c r="C49" s="189" t="s">
        <v>55</v>
      </c>
      <c r="D49" s="190"/>
      <c r="E49" s="190"/>
      <c r="F49" s="135" t="s">
        <v>26</v>
      </c>
      <c r="G49" s="136"/>
      <c r="H49" s="136"/>
      <c r="I49" s="136">
        <f>'01 01 Pol'!G8</f>
        <v>0</v>
      </c>
      <c r="J49" s="133" t="str">
        <f>IF(I72=0,"",I49/I72*100)</f>
        <v/>
      </c>
    </row>
    <row r="50" spans="1:10" ht="36.75" customHeight="1" x14ac:dyDescent="0.2">
      <c r="A50" s="124"/>
      <c r="B50" s="129" t="s">
        <v>56</v>
      </c>
      <c r="C50" s="189" t="s">
        <v>57</v>
      </c>
      <c r="D50" s="190"/>
      <c r="E50" s="190"/>
      <c r="F50" s="135" t="s">
        <v>26</v>
      </c>
      <c r="G50" s="136"/>
      <c r="H50" s="136"/>
      <c r="I50" s="136">
        <f>'01 01 Pol'!G21</f>
        <v>0</v>
      </c>
      <c r="J50" s="133" t="str">
        <f>IF(I72=0,"",I50/I72*100)</f>
        <v/>
      </c>
    </row>
    <row r="51" spans="1:10" ht="36.75" customHeight="1" x14ac:dyDescent="0.2">
      <c r="A51" s="124"/>
      <c r="B51" s="129" t="s">
        <v>58</v>
      </c>
      <c r="C51" s="189" t="s">
        <v>59</v>
      </c>
      <c r="D51" s="190"/>
      <c r="E51" s="190"/>
      <c r="F51" s="135" t="s">
        <v>26</v>
      </c>
      <c r="G51" s="136"/>
      <c r="H51" s="136"/>
      <c r="I51" s="136">
        <f>'01 01 Pol'!G26</f>
        <v>0</v>
      </c>
      <c r="J51" s="133" t="str">
        <f>IF(I72=0,"",I51/I72*100)</f>
        <v/>
      </c>
    </row>
    <row r="52" spans="1:10" ht="36.75" customHeight="1" x14ac:dyDescent="0.2">
      <c r="A52" s="124"/>
      <c r="B52" s="129" t="s">
        <v>60</v>
      </c>
      <c r="C52" s="189" t="s">
        <v>61</v>
      </c>
      <c r="D52" s="190"/>
      <c r="E52" s="190"/>
      <c r="F52" s="135" t="s">
        <v>26</v>
      </c>
      <c r="G52" s="136"/>
      <c r="H52" s="136"/>
      <c r="I52" s="136">
        <f>'01 01 Pol'!G52</f>
        <v>0</v>
      </c>
      <c r="J52" s="133" t="str">
        <f>IF(I72=0,"",I52/I72*100)</f>
        <v/>
      </c>
    </row>
    <row r="53" spans="1:10" ht="36.75" customHeight="1" x14ac:dyDescent="0.2">
      <c r="A53" s="124"/>
      <c r="B53" s="129" t="s">
        <v>62</v>
      </c>
      <c r="C53" s="189" t="s">
        <v>63</v>
      </c>
      <c r="D53" s="190"/>
      <c r="E53" s="190"/>
      <c r="F53" s="135" t="s">
        <v>26</v>
      </c>
      <c r="G53" s="136"/>
      <c r="H53" s="136"/>
      <c r="I53" s="136">
        <f>'01 01 Pol'!G61</f>
        <v>0</v>
      </c>
      <c r="J53" s="133" t="str">
        <f>IF(I72=0,"",I53/I72*100)</f>
        <v/>
      </c>
    </row>
    <row r="54" spans="1:10" ht="36.75" customHeight="1" x14ac:dyDescent="0.2">
      <c r="A54" s="124"/>
      <c r="B54" s="129" t="s">
        <v>64</v>
      </c>
      <c r="C54" s="189" t="s">
        <v>65</v>
      </c>
      <c r="D54" s="190"/>
      <c r="E54" s="190"/>
      <c r="F54" s="135" t="s">
        <v>26</v>
      </c>
      <c r="G54" s="136"/>
      <c r="H54" s="136"/>
      <c r="I54" s="136">
        <f>'01 01 Pol'!G65</f>
        <v>0</v>
      </c>
      <c r="J54" s="133" t="str">
        <f>IF(I72=0,"",I54/I72*100)</f>
        <v/>
      </c>
    </row>
    <row r="55" spans="1:10" ht="36.75" customHeight="1" x14ac:dyDescent="0.2">
      <c r="A55" s="124"/>
      <c r="B55" s="129" t="s">
        <v>66</v>
      </c>
      <c r="C55" s="189" t="s">
        <v>67</v>
      </c>
      <c r="D55" s="190"/>
      <c r="E55" s="190"/>
      <c r="F55" s="135" t="s">
        <v>26</v>
      </c>
      <c r="G55" s="136"/>
      <c r="H55" s="136"/>
      <c r="I55" s="136">
        <f>'01 01 Pol'!G70</f>
        <v>0</v>
      </c>
      <c r="J55" s="133" t="str">
        <f>IF(I72=0,"",I55/I72*100)</f>
        <v/>
      </c>
    </row>
    <row r="56" spans="1:10" ht="36.75" customHeight="1" x14ac:dyDescent="0.2">
      <c r="A56" s="124"/>
      <c r="B56" s="129" t="s">
        <v>68</v>
      </c>
      <c r="C56" s="189" t="s">
        <v>69</v>
      </c>
      <c r="D56" s="190"/>
      <c r="E56" s="190"/>
      <c r="F56" s="135" t="s">
        <v>26</v>
      </c>
      <c r="G56" s="136"/>
      <c r="H56" s="136"/>
      <c r="I56" s="136">
        <f>'01 01 Pol'!G76</f>
        <v>0</v>
      </c>
      <c r="J56" s="133" t="str">
        <f>IF(I72=0,"",I56/I72*100)</f>
        <v/>
      </c>
    </row>
    <row r="57" spans="1:10" ht="36.75" customHeight="1" x14ac:dyDescent="0.2">
      <c r="A57" s="124"/>
      <c r="B57" s="129" t="s">
        <v>70</v>
      </c>
      <c r="C57" s="189" t="s">
        <v>71</v>
      </c>
      <c r="D57" s="190"/>
      <c r="E57" s="190"/>
      <c r="F57" s="135" t="s">
        <v>26</v>
      </c>
      <c r="G57" s="136"/>
      <c r="H57" s="136"/>
      <c r="I57" s="136">
        <f>'01 01 Pol'!G97</f>
        <v>0</v>
      </c>
      <c r="J57" s="133" t="str">
        <f>IF(I72=0,"",I57/I72*100)</f>
        <v/>
      </c>
    </row>
    <row r="58" spans="1:10" ht="36.75" customHeight="1" x14ac:dyDescent="0.2">
      <c r="A58" s="124"/>
      <c r="B58" s="129" t="s">
        <v>72</v>
      </c>
      <c r="C58" s="189" t="s">
        <v>73</v>
      </c>
      <c r="D58" s="190"/>
      <c r="E58" s="190"/>
      <c r="F58" s="135" t="s">
        <v>27</v>
      </c>
      <c r="G58" s="136"/>
      <c r="H58" s="136"/>
      <c r="I58" s="136">
        <f>'01 01 Pol'!G99</f>
        <v>0</v>
      </c>
      <c r="J58" s="133" t="str">
        <f>IF(I72=0,"",I58/I72*100)</f>
        <v/>
      </c>
    </row>
    <row r="59" spans="1:10" ht="36.75" customHeight="1" x14ac:dyDescent="0.2">
      <c r="A59" s="124"/>
      <c r="B59" s="129" t="s">
        <v>74</v>
      </c>
      <c r="C59" s="189" t="s">
        <v>75</v>
      </c>
      <c r="D59" s="190"/>
      <c r="E59" s="190"/>
      <c r="F59" s="135" t="s">
        <v>27</v>
      </c>
      <c r="G59" s="136"/>
      <c r="H59" s="136"/>
      <c r="I59" s="136">
        <f>'01 01 Pol'!G110</f>
        <v>0</v>
      </c>
      <c r="J59" s="133" t="str">
        <f>IF(I72=0,"",I59/I72*100)</f>
        <v/>
      </c>
    </row>
    <row r="60" spans="1:10" ht="36.75" customHeight="1" x14ac:dyDescent="0.2">
      <c r="A60" s="124"/>
      <c r="B60" s="129" t="s">
        <v>76</v>
      </c>
      <c r="C60" s="189" t="s">
        <v>77</v>
      </c>
      <c r="D60" s="190"/>
      <c r="E60" s="190"/>
      <c r="F60" s="135" t="s">
        <v>27</v>
      </c>
      <c r="G60" s="136"/>
      <c r="H60" s="136"/>
      <c r="I60" s="136">
        <f>'01 01 Pol'!G130</f>
        <v>0</v>
      </c>
      <c r="J60" s="133" t="str">
        <f>IF(I72=0,"",I60/I72*100)</f>
        <v/>
      </c>
    </row>
    <row r="61" spans="1:10" ht="36.75" customHeight="1" x14ac:dyDescent="0.2">
      <c r="A61" s="124"/>
      <c r="B61" s="129" t="s">
        <v>78</v>
      </c>
      <c r="C61" s="189" t="s">
        <v>79</v>
      </c>
      <c r="D61" s="190"/>
      <c r="E61" s="190"/>
      <c r="F61" s="135" t="s">
        <v>27</v>
      </c>
      <c r="G61" s="136"/>
      <c r="H61" s="136"/>
      <c r="I61" s="136">
        <f>'01 01 Pol'!G139</f>
        <v>0</v>
      </c>
      <c r="J61" s="133" t="str">
        <f>IF(I72=0,"",I61/I72*100)</f>
        <v/>
      </c>
    </row>
    <row r="62" spans="1:10" ht="36.75" customHeight="1" x14ac:dyDescent="0.2">
      <c r="A62" s="124"/>
      <c r="B62" s="129" t="s">
        <v>80</v>
      </c>
      <c r="C62" s="189" t="s">
        <v>81</v>
      </c>
      <c r="D62" s="190"/>
      <c r="E62" s="190"/>
      <c r="F62" s="135" t="s">
        <v>27</v>
      </c>
      <c r="G62" s="136"/>
      <c r="H62" s="136"/>
      <c r="I62" s="136">
        <f>'01 01 Pol'!G144</f>
        <v>0</v>
      </c>
      <c r="J62" s="133" t="str">
        <f>IF(I72=0,"",I62/I72*100)</f>
        <v/>
      </c>
    </row>
    <row r="63" spans="1:10" ht="36.75" customHeight="1" x14ac:dyDescent="0.2">
      <c r="A63" s="124"/>
      <c r="B63" s="129" t="s">
        <v>82</v>
      </c>
      <c r="C63" s="189" t="s">
        <v>83</v>
      </c>
      <c r="D63" s="190"/>
      <c r="E63" s="190"/>
      <c r="F63" s="135" t="s">
        <v>27</v>
      </c>
      <c r="G63" s="136"/>
      <c r="H63" s="136"/>
      <c r="I63" s="136">
        <f>'01 01 Pol'!G149</f>
        <v>0</v>
      </c>
      <c r="J63" s="133" t="str">
        <f>IF(I72=0,"",I63/I72*100)</f>
        <v/>
      </c>
    </row>
    <row r="64" spans="1:10" ht="36.75" customHeight="1" x14ac:dyDescent="0.2">
      <c r="A64" s="124"/>
      <c r="B64" s="129" t="s">
        <v>84</v>
      </c>
      <c r="C64" s="189" t="s">
        <v>85</v>
      </c>
      <c r="D64" s="190"/>
      <c r="E64" s="190"/>
      <c r="F64" s="135" t="s">
        <v>27</v>
      </c>
      <c r="G64" s="136"/>
      <c r="H64" s="136"/>
      <c r="I64" s="136">
        <f>'01 01 Pol'!G152</f>
        <v>0</v>
      </c>
      <c r="J64" s="133" t="str">
        <f>IF(I72=0,"",I64/I72*100)</f>
        <v/>
      </c>
    </row>
    <row r="65" spans="1:10" ht="36.75" customHeight="1" x14ac:dyDescent="0.2">
      <c r="A65" s="124"/>
      <c r="B65" s="129" t="s">
        <v>86</v>
      </c>
      <c r="C65" s="189" t="s">
        <v>87</v>
      </c>
      <c r="D65" s="190"/>
      <c r="E65" s="190"/>
      <c r="F65" s="135" t="s">
        <v>27</v>
      </c>
      <c r="G65" s="136"/>
      <c r="H65" s="136"/>
      <c r="I65" s="136">
        <f>'01 01 Pol'!G166</f>
        <v>0</v>
      </c>
      <c r="J65" s="133" t="str">
        <f>IF(I72=0,"",I65/I72*100)</f>
        <v/>
      </c>
    </row>
    <row r="66" spans="1:10" ht="36.75" customHeight="1" x14ac:dyDescent="0.2">
      <c r="A66" s="124"/>
      <c r="B66" s="129" t="s">
        <v>88</v>
      </c>
      <c r="C66" s="189" t="s">
        <v>89</v>
      </c>
      <c r="D66" s="190"/>
      <c r="E66" s="190"/>
      <c r="F66" s="135" t="s">
        <v>27</v>
      </c>
      <c r="G66" s="136"/>
      <c r="H66" s="136"/>
      <c r="I66" s="136">
        <f>'01 01 Pol'!G176</f>
        <v>0</v>
      </c>
      <c r="J66" s="133" t="str">
        <f>IF(I72=0,"",I66/I72*100)</f>
        <v/>
      </c>
    </row>
    <row r="67" spans="1:10" ht="36.75" customHeight="1" x14ac:dyDescent="0.2">
      <c r="A67" s="124"/>
      <c r="B67" s="129" t="s">
        <v>90</v>
      </c>
      <c r="C67" s="189" t="s">
        <v>91</v>
      </c>
      <c r="D67" s="190"/>
      <c r="E67" s="190"/>
      <c r="F67" s="135" t="s">
        <v>28</v>
      </c>
      <c r="G67" s="136"/>
      <c r="H67" s="136"/>
      <c r="I67" s="136">
        <f>'01 01 Pol'!G186</f>
        <v>0</v>
      </c>
      <c r="J67" s="133" t="str">
        <f>IF(I72=0,"",I67/I72*100)</f>
        <v/>
      </c>
    </row>
    <row r="68" spans="1:10" ht="36.75" customHeight="1" x14ac:dyDescent="0.2">
      <c r="A68" s="124"/>
      <c r="B68" s="129" t="s">
        <v>92</v>
      </c>
      <c r="C68" s="189" t="s">
        <v>93</v>
      </c>
      <c r="D68" s="190"/>
      <c r="E68" s="190"/>
      <c r="F68" s="135" t="s">
        <v>28</v>
      </c>
      <c r="G68" s="136"/>
      <c r="H68" s="136"/>
      <c r="I68" s="136">
        <f>'01 01 Pol'!G209</f>
        <v>0</v>
      </c>
      <c r="J68" s="133" t="str">
        <f>IF(I72=0,"",I68/I72*100)</f>
        <v/>
      </c>
    </row>
    <row r="69" spans="1:10" ht="36.75" customHeight="1" x14ac:dyDescent="0.2">
      <c r="A69" s="124"/>
      <c r="B69" s="129" t="s">
        <v>94</v>
      </c>
      <c r="C69" s="189" t="s">
        <v>95</v>
      </c>
      <c r="D69" s="190"/>
      <c r="E69" s="190"/>
      <c r="F69" s="135" t="s">
        <v>28</v>
      </c>
      <c r="G69" s="136"/>
      <c r="H69" s="136"/>
      <c r="I69" s="136">
        <f>'01 01 Pol'!G220</f>
        <v>0</v>
      </c>
      <c r="J69" s="133" t="str">
        <f>IF(I72=0,"",I69/I72*100)</f>
        <v/>
      </c>
    </row>
    <row r="70" spans="1:10" ht="36.75" customHeight="1" x14ac:dyDescent="0.2">
      <c r="A70" s="124"/>
      <c r="B70" s="129" t="s">
        <v>96</v>
      </c>
      <c r="C70" s="189" t="s">
        <v>97</v>
      </c>
      <c r="D70" s="190"/>
      <c r="E70" s="190"/>
      <c r="F70" s="135" t="s">
        <v>98</v>
      </c>
      <c r="G70" s="136"/>
      <c r="H70" s="136"/>
      <c r="I70" s="136">
        <f>'01 01 Pol'!G240</f>
        <v>0</v>
      </c>
      <c r="J70" s="133" t="str">
        <f>IF(I72=0,"",I70/I72*100)</f>
        <v/>
      </c>
    </row>
    <row r="71" spans="1:10" ht="36.75" customHeight="1" x14ac:dyDescent="0.2">
      <c r="A71" s="124"/>
      <c r="B71" s="129" t="s">
        <v>99</v>
      </c>
      <c r="C71" s="189" t="s">
        <v>30</v>
      </c>
      <c r="D71" s="190"/>
      <c r="E71" s="190"/>
      <c r="F71" s="135" t="s">
        <v>99</v>
      </c>
      <c r="G71" s="136"/>
      <c r="H71" s="136"/>
      <c r="I71" s="136">
        <f>'01 01 Pol'!G247</f>
        <v>0</v>
      </c>
      <c r="J71" s="133" t="str">
        <f>IF(I72=0,"",I71/I72*100)</f>
        <v/>
      </c>
    </row>
    <row r="72" spans="1:10" ht="25.5" customHeight="1" x14ac:dyDescent="0.2">
      <c r="A72" s="125"/>
      <c r="B72" s="130" t="s">
        <v>1</v>
      </c>
      <c r="C72" s="131"/>
      <c r="D72" s="132"/>
      <c r="E72" s="132"/>
      <c r="F72" s="137"/>
      <c r="G72" s="138"/>
      <c r="H72" s="138"/>
      <c r="I72" s="138">
        <f>SUM(I49:I71)</f>
        <v>0</v>
      </c>
      <c r="J72" s="134">
        <f>SUM(J49:J71)</f>
        <v>0</v>
      </c>
    </row>
    <row r="73" spans="1:10" x14ac:dyDescent="0.2">
      <c r="F73" s="87"/>
      <c r="G73" s="87"/>
      <c r="H73" s="87"/>
      <c r="I73" s="87"/>
      <c r="J73" s="88"/>
    </row>
    <row r="74" spans="1:10" x14ac:dyDescent="0.2">
      <c r="F74" s="87"/>
      <c r="G74" s="87"/>
      <c r="H74" s="87"/>
      <c r="I74" s="87"/>
      <c r="J74" s="88"/>
    </row>
    <row r="75" spans="1:10" x14ac:dyDescent="0.2">
      <c r="F75" s="87"/>
      <c r="G75" s="87"/>
      <c r="H75" s="87"/>
      <c r="I75" s="87"/>
      <c r="J75" s="88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8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70:E70"/>
    <mergeCell ref="C71:E71"/>
    <mergeCell ref="C65:E65"/>
    <mergeCell ref="C66:E66"/>
    <mergeCell ref="C67:E67"/>
    <mergeCell ref="C68:E68"/>
    <mergeCell ref="C69:E69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50" t="s">
        <v>8</v>
      </c>
      <c r="B2" s="49"/>
      <c r="C2" s="243"/>
      <c r="D2" s="243"/>
      <c r="E2" s="243"/>
      <c r="F2" s="243"/>
      <c r="G2" s="244"/>
    </row>
    <row r="3" spans="1:7" ht="24.95" customHeight="1" x14ac:dyDescent="0.2">
      <c r="A3" s="50" t="s">
        <v>9</v>
      </c>
      <c r="B3" s="49"/>
      <c r="C3" s="243"/>
      <c r="D3" s="243"/>
      <c r="E3" s="243"/>
      <c r="F3" s="243"/>
      <c r="G3" s="244"/>
    </row>
    <row r="4" spans="1:7" ht="24.95" customHeight="1" x14ac:dyDescent="0.2">
      <c r="A4" s="50" t="s">
        <v>10</v>
      </c>
      <c r="B4" s="49"/>
      <c r="C4" s="243"/>
      <c r="D4" s="243"/>
      <c r="E4" s="243"/>
      <c r="F4" s="243"/>
      <c r="G4" s="244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2" customWidth="1"/>
    <col min="3" max="3" width="38.28515625" style="122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49" t="s">
        <v>463</v>
      </c>
      <c r="B1" s="249"/>
      <c r="C1" s="249"/>
      <c r="D1" s="249"/>
      <c r="E1" s="249"/>
      <c r="F1" s="249"/>
      <c r="G1" s="249"/>
      <c r="AG1" t="s">
        <v>101</v>
      </c>
    </row>
    <row r="2" spans="1:60" ht="24.95" customHeight="1" x14ac:dyDescent="0.2">
      <c r="A2" s="140" t="s">
        <v>8</v>
      </c>
      <c r="B2" s="49" t="s">
        <v>47</v>
      </c>
      <c r="C2" s="250" t="s">
        <v>48</v>
      </c>
      <c r="D2" s="251"/>
      <c r="E2" s="251"/>
      <c r="F2" s="251"/>
      <c r="G2" s="252"/>
      <c r="AG2" t="s">
        <v>102</v>
      </c>
    </row>
    <row r="3" spans="1:60" ht="24.95" customHeight="1" x14ac:dyDescent="0.2">
      <c r="A3" s="140" t="s">
        <v>9</v>
      </c>
      <c r="B3" s="49" t="s">
        <v>43</v>
      </c>
      <c r="C3" s="250" t="s">
        <v>44</v>
      </c>
      <c r="D3" s="251"/>
      <c r="E3" s="251"/>
      <c r="F3" s="251"/>
      <c r="G3" s="252"/>
      <c r="AC3" s="122" t="s">
        <v>102</v>
      </c>
      <c r="AG3" t="s">
        <v>103</v>
      </c>
    </row>
    <row r="4" spans="1:60" ht="24.95" customHeight="1" x14ac:dyDescent="0.2">
      <c r="A4" s="141" t="s">
        <v>10</v>
      </c>
      <c r="B4" s="142" t="s">
        <v>43</v>
      </c>
      <c r="C4" s="253" t="s">
        <v>44</v>
      </c>
      <c r="D4" s="254"/>
      <c r="E4" s="254"/>
      <c r="F4" s="254"/>
      <c r="G4" s="255"/>
      <c r="AG4" t="s">
        <v>104</v>
      </c>
    </row>
    <row r="5" spans="1:60" x14ac:dyDescent="0.2">
      <c r="D5" s="10"/>
    </row>
    <row r="6" spans="1:60" ht="38.25" x14ac:dyDescent="0.2">
      <c r="A6" s="144" t="s">
        <v>105</v>
      </c>
      <c r="B6" s="146" t="s">
        <v>106</v>
      </c>
      <c r="C6" s="146" t="s">
        <v>107</v>
      </c>
      <c r="D6" s="145" t="s">
        <v>108</v>
      </c>
      <c r="E6" s="144" t="s">
        <v>109</v>
      </c>
      <c r="F6" s="143" t="s">
        <v>110</v>
      </c>
      <c r="G6" s="144" t="s">
        <v>31</v>
      </c>
      <c r="H6" s="147" t="s">
        <v>32</v>
      </c>
      <c r="I6" s="147" t="s">
        <v>111</v>
      </c>
      <c r="J6" s="147" t="s">
        <v>33</v>
      </c>
      <c r="K6" s="147" t="s">
        <v>112</v>
      </c>
      <c r="L6" s="147" t="s">
        <v>113</v>
      </c>
      <c r="M6" s="147" t="s">
        <v>114</v>
      </c>
      <c r="N6" s="147" t="s">
        <v>115</v>
      </c>
      <c r="O6" s="147" t="s">
        <v>116</v>
      </c>
      <c r="P6" s="147" t="s">
        <v>117</v>
      </c>
      <c r="Q6" s="147" t="s">
        <v>118</v>
      </c>
      <c r="R6" s="147" t="s">
        <v>119</v>
      </c>
      <c r="S6" s="147" t="s">
        <v>120</v>
      </c>
      <c r="T6" s="147" t="s">
        <v>121</v>
      </c>
      <c r="U6" s="147" t="s">
        <v>122</v>
      </c>
      <c r="V6" s="147" t="s">
        <v>123</v>
      </c>
      <c r="W6" s="147" t="s">
        <v>124</v>
      </c>
      <c r="X6" s="147" t="s">
        <v>125</v>
      </c>
    </row>
    <row r="7" spans="1:60" hidden="1" x14ac:dyDescent="0.2">
      <c r="A7" s="3"/>
      <c r="B7" s="4"/>
      <c r="C7" s="4"/>
      <c r="D7" s="6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2" t="s">
        <v>126</v>
      </c>
      <c r="B8" s="163" t="s">
        <v>54</v>
      </c>
      <c r="C8" s="181" t="s">
        <v>55</v>
      </c>
      <c r="D8" s="164"/>
      <c r="E8" s="165"/>
      <c r="F8" s="166"/>
      <c r="G8" s="167">
        <f>SUMIF(AG9:AG20,"&lt;&gt;NOR",G9:G20)</f>
        <v>0</v>
      </c>
      <c r="H8" s="161"/>
      <c r="I8" s="161">
        <f>SUM(I9:I20)</f>
        <v>0</v>
      </c>
      <c r="J8" s="161"/>
      <c r="K8" s="161">
        <f>SUM(K9:K20)</f>
        <v>0</v>
      </c>
      <c r="L8" s="161"/>
      <c r="M8" s="161">
        <f>SUM(M9:M20)</f>
        <v>0</v>
      </c>
      <c r="N8" s="161"/>
      <c r="O8" s="161">
        <f>SUM(O9:O20)</f>
        <v>1.04</v>
      </c>
      <c r="P8" s="161"/>
      <c r="Q8" s="161">
        <f>SUM(Q9:Q20)</f>
        <v>0</v>
      </c>
      <c r="R8" s="161"/>
      <c r="S8" s="161"/>
      <c r="T8" s="161"/>
      <c r="U8" s="161"/>
      <c r="V8" s="161">
        <f>SUM(V9:V20)</f>
        <v>13.54</v>
      </c>
      <c r="W8" s="161"/>
      <c r="X8" s="161"/>
      <c r="AG8" t="s">
        <v>127</v>
      </c>
    </row>
    <row r="9" spans="1:60" ht="22.5" outlineLevel="1" x14ac:dyDescent="0.2">
      <c r="A9" s="168">
        <v>1</v>
      </c>
      <c r="B9" s="169" t="s">
        <v>128</v>
      </c>
      <c r="C9" s="182" t="s">
        <v>129</v>
      </c>
      <c r="D9" s="170" t="s">
        <v>130</v>
      </c>
      <c r="E9" s="171">
        <v>2.8799999999999999E-2</v>
      </c>
      <c r="F9" s="172"/>
      <c r="G9" s="173">
        <f>ROUND(E9*F9,2)</f>
        <v>0</v>
      </c>
      <c r="H9" s="158"/>
      <c r="I9" s="157">
        <f>ROUND(E9*H9,2)</f>
        <v>0</v>
      </c>
      <c r="J9" s="158"/>
      <c r="K9" s="157">
        <f>ROUND(E9*J9,2)</f>
        <v>0</v>
      </c>
      <c r="L9" s="157">
        <v>21</v>
      </c>
      <c r="M9" s="157">
        <f>G9*(1+L9/100)</f>
        <v>0</v>
      </c>
      <c r="N9" s="157">
        <v>1.6823999999999999</v>
      </c>
      <c r="O9" s="157">
        <f>ROUND(E9*N9,2)</f>
        <v>0.05</v>
      </c>
      <c r="P9" s="157">
        <v>0</v>
      </c>
      <c r="Q9" s="157">
        <f>ROUND(E9*P9,2)</f>
        <v>0</v>
      </c>
      <c r="R9" s="157"/>
      <c r="S9" s="157" t="s">
        <v>131</v>
      </c>
      <c r="T9" s="157" t="s">
        <v>132</v>
      </c>
      <c r="U9" s="157">
        <v>6.8680000000000003</v>
      </c>
      <c r="V9" s="157">
        <f>ROUND(E9*U9,2)</f>
        <v>0.2</v>
      </c>
      <c r="W9" s="157"/>
      <c r="X9" s="157" t="s">
        <v>133</v>
      </c>
      <c r="Y9" s="148"/>
      <c r="Z9" s="148"/>
      <c r="AA9" s="148"/>
      <c r="AB9" s="148"/>
      <c r="AC9" s="148"/>
      <c r="AD9" s="148"/>
      <c r="AE9" s="148"/>
      <c r="AF9" s="148"/>
      <c r="AG9" s="148" t="s">
        <v>134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3" t="s">
        <v>135</v>
      </c>
      <c r="D10" s="159"/>
      <c r="E10" s="160">
        <v>2.8799999999999999E-2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136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68">
        <v>2</v>
      </c>
      <c r="B11" s="169" t="s">
        <v>137</v>
      </c>
      <c r="C11" s="182" t="s">
        <v>138</v>
      </c>
      <c r="D11" s="170" t="s">
        <v>139</v>
      </c>
      <c r="E11" s="171">
        <v>2.664E-2</v>
      </c>
      <c r="F11" s="172"/>
      <c r="G11" s="173">
        <f>ROUND(E11*F11,2)</f>
        <v>0</v>
      </c>
      <c r="H11" s="158"/>
      <c r="I11" s="157">
        <f>ROUND(E11*H11,2)</f>
        <v>0</v>
      </c>
      <c r="J11" s="158"/>
      <c r="K11" s="157">
        <f>ROUND(E11*J11,2)</f>
        <v>0</v>
      </c>
      <c r="L11" s="157">
        <v>21</v>
      </c>
      <c r="M11" s="157">
        <f>G11*(1+L11/100)</f>
        <v>0</v>
      </c>
      <c r="N11" s="157">
        <v>1.09954</v>
      </c>
      <c r="O11" s="157">
        <f>ROUND(E11*N11,2)</f>
        <v>0.03</v>
      </c>
      <c r="P11" s="157">
        <v>0</v>
      </c>
      <c r="Q11" s="157">
        <f>ROUND(E11*P11,2)</f>
        <v>0</v>
      </c>
      <c r="R11" s="157"/>
      <c r="S11" s="157" t="s">
        <v>131</v>
      </c>
      <c r="T11" s="157" t="s">
        <v>132</v>
      </c>
      <c r="U11" s="157">
        <v>18.175000000000001</v>
      </c>
      <c r="V11" s="157">
        <f>ROUND(E11*U11,2)</f>
        <v>0.48</v>
      </c>
      <c r="W11" s="157"/>
      <c r="X11" s="157" t="s">
        <v>133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134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3" t="s">
        <v>140</v>
      </c>
      <c r="D12" s="159"/>
      <c r="E12" s="160">
        <v>2.664E-2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136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8">
        <v>3</v>
      </c>
      <c r="B13" s="169" t="s">
        <v>141</v>
      </c>
      <c r="C13" s="182" t="s">
        <v>142</v>
      </c>
      <c r="D13" s="170" t="s">
        <v>143</v>
      </c>
      <c r="E13" s="171">
        <v>1.1200000000000001</v>
      </c>
      <c r="F13" s="172"/>
      <c r="G13" s="173">
        <f>ROUND(E13*F13,2)</f>
        <v>0</v>
      </c>
      <c r="H13" s="158"/>
      <c r="I13" s="157">
        <f>ROUND(E13*H13,2)</f>
        <v>0</v>
      </c>
      <c r="J13" s="158"/>
      <c r="K13" s="157">
        <f>ROUND(E13*J13,2)</f>
        <v>0</v>
      </c>
      <c r="L13" s="157">
        <v>21</v>
      </c>
      <c r="M13" s="157">
        <f>G13*(1+L13/100)</f>
        <v>0</v>
      </c>
      <c r="N13" s="157">
        <v>0.11756999999999999</v>
      </c>
      <c r="O13" s="157">
        <f>ROUND(E13*N13,2)</f>
        <v>0.13</v>
      </c>
      <c r="P13" s="157">
        <v>0</v>
      </c>
      <c r="Q13" s="157">
        <f>ROUND(E13*P13,2)</f>
        <v>0</v>
      </c>
      <c r="R13" s="157"/>
      <c r="S13" s="157" t="s">
        <v>131</v>
      </c>
      <c r="T13" s="157" t="s">
        <v>132</v>
      </c>
      <c r="U13" s="157">
        <v>0.94</v>
      </c>
      <c r="V13" s="157">
        <f>ROUND(E13*U13,2)</f>
        <v>1.05</v>
      </c>
      <c r="W13" s="157"/>
      <c r="X13" s="157" t="s">
        <v>133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134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3" t="s">
        <v>144</v>
      </c>
      <c r="D14" s="159"/>
      <c r="E14" s="160">
        <v>1.1200000000000001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136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8">
        <v>4</v>
      </c>
      <c r="B15" s="169" t="s">
        <v>145</v>
      </c>
      <c r="C15" s="182" t="s">
        <v>146</v>
      </c>
      <c r="D15" s="170" t="s">
        <v>143</v>
      </c>
      <c r="E15" s="171">
        <v>2</v>
      </c>
      <c r="F15" s="172"/>
      <c r="G15" s="173">
        <f>ROUND(E15*F15,2)</f>
        <v>0</v>
      </c>
      <c r="H15" s="158"/>
      <c r="I15" s="157">
        <f>ROUND(E15*H15,2)</f>
        <v>0</v>
      </c>
      <c r="J15" s="158"/>
      <c r="K15" s="157">
        <f>ROUND(E15*J15,2)</f>
        <v>0</v>
      </c>
      <c r="L15" s="157">
        <v>21</v>
      </c>
      <c r="M15" s="157">
        <f>G15*(1+L15/100)</f>
        <v>0</v>
      </c>
      <c r="N15" s="157">
        <v>0.26538</v>
      </c>
      <c r="O15" s="157">
        <f>ROUND(E15*N15,2)</f>
        <v>0.53</v>
      </c>
      <c r="P15" s="157">
        <v>0</v>
      </c>
      <c r="Q15" s="157">
        <f>ROUND(E15*P15,2)</f>
        <v>0</v>
      </c>
      <c r="R15" s="157"/>
      <c r="S15" s="157" t="s">
        <v>131</v>
      </c>
      <c r="T15" s="157" t="s">
        <v>132</v>
      </c>
      <c r="U15" s="157">
        <v>0.79900000000000004</v>
      </c>
      <c r="V15" s="157">
        <f>ROUND(E15*U15,2)</f>
        <v>1.6</v>
      </c>
      <c r="W15" s="157"/>
      <c r="X15" s="157" t="s">
        <v>133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134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3" t="s">
        <v>147</v>
      </c>
      <c r="D16" s="159"/>
      <c r="E16" s="160">
        <v>2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136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68">
        <v>5</v>
      </c>
      <c r="B17" s="169" t="s">
        <v>148</v>
      </c>
      <c r="C17" s="182" t="s">
        <v>149</v>
      </c>
      <c r="D17" s="170" t="s">
        <v>143</v>
      </c>
      <c r="E17" s="171">
        <v>11.2</v>
      </c>
      <c r="F17" s="172"/>
      <c r="G17" s="173">
        <f>ROUND(E17*F17,2)</f>
        <v>0</v>
      </c>
      <c r="H17" s="158"/>
      <c r="I17" s="157">
        <f>ROUND(E17*H17,2)</f>
        <v>0</v>
      </c>
      <c r="J17" s="158"/>
      <c r="K17" s="157">
        <f>ROUND(E17*J17,2)</f>
        <v>0</v>
      </c>
      <c r="L17" s="157">
        <v>21</v>
      </c>
      <c r="M17" s="157">
        <f>G17*(1+L17/100)</f>
        <v>0</v>
      </c>
      <c r="N17" s="157">
        <v>2.2100000000000002E-2</v>
      </c>
      <c r="O17" s="157">
        <f>ROUND(E17*N17,2)</f>
        <v>0.25</v>
      </c>
      <c r="P17" s="157">
        <v>0</v>
      </c>
      <c r="Q17" s="157">
        <f>ROUND(E17*P17,2)</f>
        <v>0</v>
      </c>
      <c r="R17" s="157"/>
      <c r="S17" s="157" t="s">
        <v>131</v>
      </c>
      <c r="T17" s="157" t="s">
        <v>132</v>
      </c>
      <c r="U17" s="157">
        <v>0.88</v>
      </c>
      <c r="V17" s="157">
        <f>ROUND(E17*U17,2)</f>
        <v>9.86</v>
      </c>
      <c r="W17" s="157"/>
      <c r="X17" s="157" t="s">
        <v>133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134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3" t="s">
        <v>150</v>
      </c>
      <c r="D18" s="159"/>
      <c r="E18" s="160">
        <v>11.2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136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68">
        <v>6</v>
      </c>
      <c r="B19" s="169" t="s">
        <v>151</v>
      </c>
      <c r="C19" s="182" t="s">
        <v>152</v>
      </c>
      <c r="D19" s="170" t="s">
        <v>143</v>
      </c>
      <c r="E19" s="171">
        <v>0.28799999999999998</v>
      </c>
      <c r="F19" s="172"/>
      <c r="G19" s="173">
        <f>ROUND(E19*F19,2)</f>
        <v>0</v>
      </c>
      <c r="H19" s="158"/>
      <c r="I19" s="157">
        <f>ROUND(E19*H19,2)</f>
        <v>0</v>
      </c>
      <c r="J19" s="158"/>
      <c r="K19" s="157">
        <f>ROUND(E19*J19,2)</f>
        <v>0</v>
      </c>
      <c r="L19" s="157">
        <v>21</v>
      </c>
      <c r="M19" s="157">
        <f>G19*(1+L19/100)</f>
        <v>0</v>
      </c>
      <c r="N19" s="157">
        <v>0.15679999999999999</v>
      </c>
      <c r="O19" s="157">
        <f>ROUND(E19*N19,2)</f>
        <v>0.05</v>
      </c>
      <c r="P19" s="157">
        <v>0</v>
      </c>
      <c r="Q19" s="157">
        <f>ROUND(E19*P19,2)</f>
        <v>0</v>
      </c>
      <c r="R19" s="157"/>
      <c r="S19" s="157" t="s">
        <v>131</v>
      </c>
      <c r="T19" s="157" t="s">
        <v>132</v>
      </c>
      <c r="U19" s="157">
        <v>1.2225999999999999</v>
      </c>
      <c r="V19" s="157">
        <f>ROUND(E19*U19,2)</f>
        <v>0.35</v>
      </c>
      <c r="W19" s="157"/>
      <c r="X19" s="157" t="s">
        <v>133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134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3" t="s">
        <v>153</v>
      </c>
      <c r="D20" s="159"/>
      <c r="E20" s="160">
        <v>0.28799999999999998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136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x14ac:dyDescent="0.2">
      <c r="A21" s="162" t="s">
        <v>126</v>
      </c>
      <c r="B21" s="163" t="s">
        <v>56</v>
      </c>
      <c r="C21" s="181" t="s">
        <v>57</v>
      </c>
      <c r="D21" s="164"/>
      <c r="E21" s="165"/>
      <c r="F21" s="166"/>
      <c r="G21" s="167">
        <f>SUMIF(AG22:AG25,"&lt;&gt;NOR",G22:G25)</f>
        <v>0</v>
      </c>
      <c r="H21" s="161"/>
      <c r="I21" s="161">
        <f>SUM(I22:I25)</f>
        <v>0</v>
      </c>
      <c r="J21" s="161"/>
      <c r="K21" s="161">
        <f>SUM(K22:K25)</f>
        <v>0</v>
      </c>
      <c r="L21" s="161"/>
      <c r="M21" s="161">
        <f>SUM(M22:M25)</f>
        <v>0</v>
      </c>
      <c r="N21" s="161"/>
      <c r="O21" s="161">
        <f>SUM(O22:O25)</f>
        <v>0.18</v>
      </c>
      <c r="P21" s="161"/>
      <c r="Q21" s="161">
        <f>SUM(Q22:Q25)</f>
        <v>0</v>
      </c>
      <c r="R21" s="161"/>
      <c r="S21" s="161"/>
      <c r="T21" s="161"/>
      <c r="U21" s="161"/>
      <c r="V21" s="161">
        <f>SUM(V22:V25)</f>
        <v>14.54</v>
      </c>
      <c r="W21" s="161"/>
      <c r="X21" s="161"/>
      <c r="AG21" t="s">
        <v>127</v>
      </c>
    </row>
    <row r="22" spans="1:60" outlineLevel="1" x14ac:dyDescent="0.2">
      <c r="A22" s="168">
        <v>7</v>
      </c>
      <c r="B22" s="169" t="s">
        <v>154</v>
      </c>
      <c r="C22" s="182" t="s">
        <v>155</v>
      </c>
      <c r="D22" s="170" t="s">
        <v>143</v>
      </c>
      <c r="E22" s="171">
        <v>15.8</v>
      </c>
      <c r="F22" s="172"/>
      <c r="G22" s="173">
        <f>ROUND(E22*F22,2)</f>
        <v>0</v>
      </c>
      <c r="H22" s="158"/>
      <c r="I22" s="157">
        <f>ROUND(E22*H22,2)</f>
        <v>0</v>
      </c>
      <c r="J22" s="158"/>
      <c r="K22" s="157">
        <f>ROUND(E22*J22,2)</f>
        <v>0</v>
      </c>
      <c r="L22" s="157">
        <v>21</v>
      </c>
      <c r="M22" s="157">
        <f>G22*(1+L22/100)</f>
        <v>0</v>
      </c>
      <c r="N22" s="157">
        <v>1.12E-2</v>
      </c>
      <c r="O22" s="157">
        <f>ROUND(E22*N22,2)</f>
        <v>0.18</v>
      </c>
      <c r="P22" s="157">
        <v>0</v>
      </c>
      <c r="Q22" s="157">
        <f>ROUND(E22*P22,2)</f>
        <v>0</v>
      </c>
      <c r="R22" s="157"/>
      <c r="S22" s="157" t="s">
        <v>131</v>
      </c>
      <c r="T22" s="157" t="s">
        <v>132</v>
      </c>
      <c r="U22" s="157">
        <v>0.92</v>
      </c>
      <c r="V22" s="157">
        <f>ROUND(E22*U22,2)</f>
        <v>14.54</v>
      </c>
      <c r="W22" s="157"/>
      <c r="X22" s="157" t="s">
        <v>133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134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45" t="s">
        <v>156</v>
      </c>
      <c r="D23" s="246"/>
      <c r="E23" s="246"/>
      <c r="F23" s="246"/>
      <c r="G23" s="246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157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3" t="s">
        <v>158</v>
      </c>
      <c r="D24" s="159"/>
      <c r="E24" s="160">
        <v>10.72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136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3" t="s">
        <v>159</v>
      </c>
      <c r="D25" s="159"/>
      <c r="E25" s="160">
        <v>5.08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136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2" t="s">
        <v>126</v>
      </c>
      <c r="B26" s="163" t="s">
        <v>58</v>
      </c>
      <c r="C26" s="181" t="s">
        <v>59</v>
      </c>
      <c r="D26" s="164"/>
      <c r="E26" s="165"/>
      <c r="F26" s="166"/>
      <c r="G26" s="167">
        <f>SUMIF(AG27:AG51,"&lt;&gt;NOR",G27:G51)</f>
        <v>0</v>
      </c>
      <c r="H26" s="161"/>
      <c r="I26" s="161">
        <f>SUM(I27:I51)</f>
        <v>0</v>
      </c>
      <c r="J26" s="161"/>
      <c r="K26" s="161">
        <f>SUM(K27:K51)</f>
        <v>0</v>
      </c>
      <c r="L26" s="161"/>
      <c r="M26" s="161">
        <f>SUM(M27:M51)</f>
        <v>0</v>
      </c>
      <c r="N26" s="161"/>
      <c r="O26" s="161">
        <f>SUM(O27:O51)</f>
        <v>3.1199999999999997</v>
      </c>
      <c r="P26" s="161"/>
      <c r="Q26" s="161">
        <f>SUM(Q27:Q51)</f>
        <v>0</v>
      </c>
      <c r="R26" s="161"/>
      <c r="S26" s="161"/>
      <c r="T26" s="161"/>
      <c r="U26" s="161"/>
      <c r="V26" s="161">
        <f>SUM(V27:V51)</f>
        <v>100.44999999999999</v>
      </c>
      <c r="W26" s="161"/>
      <c r="X26" s="161"/>
      <c r="AG26" t="s">
        <v>127</v>
      </c>
    </row>
    <row r="27" spans="1:60" outlineLevel="1" x14ac:dyDescent="0.2">
      <c r="A27" s="168">
        <v>8</v>
      </c>
      <c r="B27" s="169" t="s">
        <v>160</v>
      </c>
      <c r="C27" s="182" t="s">
        <v>161</v>
      </c>
      <c r="D27" s="170" t="s">
        <v>143</v>
      </c>
      <c r="E27" s="171">
        <v>14.042999999999999</v>
      </c>
      <c r="F27" s="172"/>
      <c r="G27" s="173">
        <f>ROUND(E27*F27,2)</f>
        <v>0</v>
      </c>
      <c r="H27" s="158"/>
      <c r="I27" s="157">
        <f>ROUND(E27*H27,2)</f>
        <v>0</v>
      </c>
      <c r="J27" s="158"/>
      <c r="K27" s="157">
        <f>ROUND(E27*J27,2)</f>
        <v>0</v>
      </c>
      <c r="L27" s="157">
        <v>21</v>
      </c>
      <c r="M27" s="157">
        <f>G27*(1+L27/100)</f>
        <v>0</v>
      </c>
      <c r="N27" s="157">
        <v>4.0000000000000003E-5</v>
      </c>
      <c r="O27" s="157">
        <f>ROUND(E27*N27,2)</f>
        <v>0</v>
      </c>
      <c r="P27" s="157">
        <v>0</v>
      </c>
      <c r="Q27" s="157">
        <f>ROUND(E27*P27,2)</f>
        <v>0</v>
      </c>
      <c r="R27" s="157"/>
      <c r="S27" s="157" t="s">
        <v>131</v>
      </c>
      <c r="T27" s="157" t="s">
        <v>132</v>
      </c>
      <c r="U27" s="157">
        <v>7.8E-2</v>
      </c>
      <c r="V27" s="157">
        <f>ROUND(E27*U27,2)</f>
        <v>1.1000000000000001</v>
      </c>
      <c r="W27" s="157"/>
      <c r="X27" s="157" t="s">
        <v>133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162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3" t="s">
        <v>163</v>
      </c>
      <c r="D28" s="159"/>
      <c r="E28" s="160">
        <v>14.042999999999999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136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8">
        <v>9</v>
      </c>
      <c r="B29" s="169" t="s">
        <v>164</v>
      </c>
      <c r="C29" s="182" t="s">
        <v>165</v>
      </c>
      <c r="D29" s="170" t="s">
        <v>143</v>
      </c>
      <c r="E29" s="171">
        <v>38.64</v>
      </c>
      <c r="F29" s="172"/>
      <c r="G29" s="173">
        <f>ROUND(E29*F29,2)</f>
        <v>0</v>
      </c>
      <c r="H29" s="158"/>
      <c r="I29" s="157">
        <f>ROUND(E29*H29,2)</f>
        <v>0</v>
      </c>
      <c r="J29" s="158"/>
      <c r="K29" s="157">
        <f>ROUND(E29*J29,2)</f>
        <v>0</v>
      </c>
      <c r="L29" s="157">
        <v>21</v>
      </c>
      <c r="M29" s="157">
        <f>G29*(1+L29/100)</f>
        <v>0</v>
      </c>
      <c r="N29" s="157">
        <v>7.6800000000000002E-3</v>
      </c>
      <c r="O29" s="157">
        <f>ROUND(E29*N29,2)</f>
        <v>0.3</v>
      </c>
      <c r="P29" s="157">
        <v>0</v>
      </c>
      <c r="Q29" s="157">
        <f>ROUND(E29*P29,2)</f>
        <v>0</v>
      </c>
      <c r="R29" s="157"/>
      <c r="S29" s="157" t="s">
        <v>131</v>
      </c>
      <c r="T29" s="157" t="s">
        <v>132</v>
      </c>
      <c r="U29" s="157">
        <v>0.38100000000000001</v>
      </c>
      <c r="V29" s="157">
        <f>ROUND(E29*U29,2)</f>
        <v>14.72</v>
      </c>
      <c r="W29" s="157"/>
      <c r="X29" s="157" t="s">
        <v>133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162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3" t="s">
        <v>166</v>
      </c>
      <c r="D30" s="159"/>
      <c r="E30" s="160">
        <v>38.64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136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68">
        <v>10</v>
      </c>
      <c r="B31" s="169" t="s">
        <v>167</v>
      </c>
      <c r="C31" s="182" t="s">
        <v>168</v>
      </c>
      <c r="D31" s="170" t="s">
        <v>143</v>
      </c>
      <c r="E31" s="171">
        <v>6.9</v>
      </c>
      <c r="F31" s="172"/>
      <c r="G31" s="173">
        <f>ROUND(E31*F31,2)</f>
        <v>0</v>
      </c>
      <c r="H31" s="158"/>
      <c r="I31" s="157">
        <f>ROUND(E31*H31,2)</f>
        <v>0</v>
      </c>
      <c r="J31" s="158"/>
      <c r="K31" s="157">
        <f>ROUND(E31*J31,2)</f>
        <v>0</v>
      </c>
      <c r="L31" s="157">
        <v>21</v>
      </c>
      <c r="M31" s="157">
        <f>G31*(1+L31/100)</f>
        <v>0</v>
      </c>
      <c r="N31" s="157">
        <v>4.1099999999999999E-3</v>
      </c>
      <c r="O31" s="157">
        <f>ROUND(E31*N31,2)</f>
        <v>0.03</v>
      </c>
      <c r="P31" s="157">
        <v>0</v>
      </c>
      <c r="Q31" s="157">
        <f>ROUND(E31*P31,2)</f>
        <v>0</v>
      </c>
      <c r="R31" s="157"/>
      <c r="S31" s="157" t="s">
        <v>131</v>
      </c>
      <c r="T31" s="157" t="s">
        <v>132</v>
      </c>
      <c r="U31" s="157">
        <v>0.48399999999999999</v>
      </c>
      <c r="V31" s="157">
        <f>ROUND(E31*U31,2)</f>
        <v>3.34</v>
      </c>
      <c r="W31" s="157"/>
      <c r="X31" s="157" t="s">
        <v>133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134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3" t="s">
        <v>169</v>
      </c>
      <c r="D32" s="159"/>
      <c r="E32" s="160">
        <v>6.9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136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68">
        <v>11</v>
      </c>
      <c r="B33" s="169" t="s">
        <v>170</v>
      </c>
      <c r="C33" s="182" t="s">
        <v>171</v>
      </c>
      <c r="D33" s="170" t="s">
        <v>172</v>
      </c>
      <c r="E33" s="171">
        <v>26</v>
      </c>
      <c r="F33" s="172"/>
      <c r="G33" s="173">
        <f>ROUND(E33*F33,2)</f>
        <v>0</v>
      </c>
      <c r="H33" s="158"/>
      <c r="I33" s="157">
        <f>ROUND(E33*H33,2)</f>
        <v>0</v>
      </c>
      <c r="J33" s="158"/>
      <c r="K33" s="157">
        <f>ROUND(E33*J33,2)</f>
        <v>0</v>
      </c>
      <c r="L33" s="157">
        <v>21</v>
      </c>
      <c r="M33" s="157">
        <f>G33*(1+L33/100)</f>
        <v>0</v>
      </c>
      <c r="N33" s="157">
        <v>1.56E-3</v>
      </c>
      <c r="O33" s="157">
        <f>ROUND(E33*N33,2)</f>
        <v>0.04</v>
      </c>
      <c r="P33" s="157">
        <v>0</v>
      </c>
      <c r="Q33" s="157">
        <f>ROUND(E33*P33,2)</f>
        <v>0</v>
      </c>
      <c r="R33" s="157"/>
      <c r="S33" s="157" t="s">
        <v>131</v>
      </c>
      <c r="T33" s="157" t="s">
        <v>132</v>
      </c>
      <c r="U33" s="157">
        <v>0.12</v>
      </c>
      <c r="V33" s="157">
        <f>ROUND(E33*U33,2)</f>
        <v>3.12</v>
      </c>
      <c r="W33" s="157"/>
      <c r="X33" s="157" t="s">
        <v>133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134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3" t="s">
        <v>173</v>
      </c>
      <c r="D34" s="159"/>
      <c r="E34" s="160">
        <v>26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136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68">
        <v>12</v>
      </c>
      <c r="B35" s="169" t="s">
        <v>174</v>
      </c>
      <c r="C35" s="182" t="s">
        <v>175</v>
      </c>
      <c r="D35" s="170" t="s">
        <v>172</v>
      </c>
      <c r="E35" s="171">
        <v>50</v>
      </c>
      <c r="F35" s="172"/>
      <c r="G35" s="173">
        <f>ROUND(E35*F35,2)</f>
        <v>0</v>
      </c>
      <c r="H35" s="158"/>
      <c r="I35" s="157">
        <f>ROUND(E35*H35,2)</f>
        <v>0</v>
      </c>
      <c r="J35" s="158"/>
      <c r="K35" s="157">
        <f>ROUND(E35*J35,2)</f>
        <v>0</v>
      </c>
      <c r="L35" s="157">
        <v>21</v>
      </c>
      <c r="M35" s="157">
        <f>G35*(1+L35/100)</f>
        <v>0</v>
      </c>
      <c r="N35" s="157">
        <v>8.6599999999999993E-3</v>
      </c>
      <c r="O35" s="157">
        <f>ROUND(E35*N35,2)</f>
        <v>0.43</v>
      </c>
      <c r="P35" s="157">
        <v>0</v>
      </c>
      <c r="Q35" s="157">
        <f>ROUND(E35*P35,2)</f>
        <v>0</v>
      </c>
      <c r="R35" s="157"/>
      <c r="S35" s="157" t="s">
        <v>131</v>
      </c>
      <c r="T35" s="157" t="s">
        <v>132</v>
      </c>
      <c r="U35" s="157">
        <v>0.186</v>
      </c>
      <c r="V35" s="157">
        <f>ROUND(E35*U35,2)</f>
        <v>9.3000000000000007</v>
      </c>
      <c r="W35" s="157"/>
      <c r="X35" s="157" t="s">
        <v>133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134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3" t="s">
        <v>176</v>
      </c>
      <c r="D36" s="159"/>
      <c r="E36" s="160">
        <v>50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136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74">
        <v>13</v>
      </c>
      <c r="B37" s="175" t="s">
        <v>177</v>
      </c>
      <c r="C37" s="184" t="s">
        <v>178</v>
      </c>
      <c r="D37" s="176" t="s">
        <v>172</v>
      </c>
      <c r="E37" s="177">
        <v>3</v>
      </c>
      <c r="F37" s="178"/>
      <c r="G37" s="179">
        <f>ROUND(E37*F37,2)</f>
        <v>0</v>
      </c>
      <c r="H37" s="158"/>
      <c r="I37" s="157">
        <f>ROUND(E37*H37,2)</f>
        <v>0</v>
      </c>
      <c r="J37" s="158"/>
      <c r="K37" s="157">
        <f>ROUND(E37*J37,2)</f>
        <v>0</v>
      </c>
      <c r="L37" s="157">
        <v>21</v>
      </c>
      <c r="M37" s="157">
        <f>G37*(1+L37/100)</f>
        <v>0</v>
      </c>
      <c r="N37" s="157">
        <v>1.7330000000000002E-2</v>
      </c>
      <c r="O37" s="157">
        <f>ROUND(E37*N37,2)</f>
        <v>0.05</v>
      </c>
      <c r="P37" s="157">
        <v>0</v>
      </c>
      <c r="Q37" s="157">
        <f>ROUND(E37*P37,2)</f>
        <v>0</v>
      </c>
      <c r="R37" s="157"/>
      <c r="S37" s="157" t="s">
        <v>131</v>
      </c>
      <c r="T37" s="157" t="s">
        <v>132</v>
      </c>
      <c r="U37" s="157">
        <v>0.253</v>
      </c>
      <c r="V37" s="157">
        <f>ROUND(E37*U37,2)</f>
        <v>0.76</v>
      </c>
      <c r="W37" s="157"/>
      <c r="X37" s="157" t="s">
        <v>133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134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ht="22.5" outlineLevel="1" x14ac:dyDescent="0.2">
      <c r="A38" s="174">
        <v>14</v>
      </c>
      <c r="B38" s="175" t="s">
        <v>179</v>
      </c>
      <c r="C38" s="184" t="s">
        <v>180</v>
      </c>
      <c r="D38" s="176" t="s">
        <v>172</v>
      </c>
      <c r="E38" s="177">
        <v>6.3</v>
      </c>
      <c r="F38" s="178"/>
      <c r="G38" s="179">
        <f>ROUND(E38*F38,2)</f>
        <v>0</v>
      </c>
      <c r="H38" s="158"/>
      <c r="I38" s="157">
        <f>ROUND(E38*H38,2)</f>
        <v>0</v>
      </c>
      <c r="J38" s="158"/>
      <c r="K38" s="157">
        <f>ROUND(E38*J38,2)</f>
        <v>0</v>
      </c>
      <c r="L38" s="157">
        <v>21</v>
      </c>
      <c r="M38" s="157">
        <f>G38*(1+L38/100)</f>
        <v>0</v>
      </c>
      <c r="N38" s="157">
        <v>2.5989999999999999E-2</v>
      </c>
      <c r="O38" s="157">
        <f>ROUND(E38*N38,2)</f>
        <v>0.16</v>
      </c>
      <c r="P38" s="157">
        <v>0</v>
      </c>
      <c r="Q38" s="157">
        <f>ROUND(E38*P38,2)</f>
        <v>0</v>
      </c>
      <c r="R38" s="157"/>
      <c r="S38" s="157" t="s">
        <v>131</v>
      </c>
      <c r="T38" s="157" t="s">
        <v>132</v>
      </c>
      <c r="U38" s="157">
        <v>0.26900000000000002</v>
      </c>
      <c r="V38" s="157">
        <f>ROUND(E38*U38,2)</f>
        <v>1.69</v>
      </c>
      <c r="W38" s="157"/>
      <c r="X38" s="157" t="s">
        <v>133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134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8">
        <v>15</v>
      </c>
      <c r="B39" s="169" t="s">
        <v>181</v>
      </c>
      <c r="C39" s="182" t="s">
        <v>182</v>
      </c>
      <c r="D39" s="170" t="s">
        <v>143</v>
      </c>
      <c r="E39" s="171">
        <v>23.5</v>
      </c>
      <c r="F39" s="172"/>
      <c r="G39" s="173">
        <f>ROUND(E39*F39,2)</f>
        <v>0</v>
      </c>
      <c r="H39" s="158"/>
      <c r="I39" s="157">
        <f>ROUND(E39*H39,2)</f>
        <v>0</v>
      </c>
      <c r="J39" s="158"/>
      <c r="K39" s="157">
        <f>ROUND(E39*J39,2)</f>
        <v>0</v>
      </c>
      <c r="L39" s="157">
        <v>21</v>
      </c>
      <c r="M39" s="157">
        <f>G39*(1+L39/100)</f>
        <v>0</v>
      </c>
      <c r="N39" s="157">
        <v>4.7660000000000001E-2</v>
      </c>
      <c r="O39" s="157">
        <f>ROUND(E39*N39,2)</f>
        <v>1.1200000000000001</v>
      </c>
      <c r="P39" s="157">
        <v>0</v>
      </c>
      <c r="Q39" s="157">
        <f>ROUND(E39*P39,2)</f>
        <v>0</v>
      </c>
      <c r="R39" s="157"/>
      <c r="S39" s="157" t="s">
        <v>131</v>
      </c>
      <c r="T39" s="157" t="s">
        <v>132</v>
      </c>
      <c r="U39" s="157">
        <v>0.84</v>
      </c>
      <c r="V39" s="157">
        <f>ROUND(E39*U39,2)</f>
        <v>19.739999999999998</v>
      </c>
      <c r="W39" s="157"/>
      <c r="X39" s="157" t="s">
        <v>133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134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3" t="s">
        <v>183</v>
      </c>
      <c r="D40" s="159"/>
      <c r="E40" s="160">
        <v>4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136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3" t="s">
        <v>184</v>
      </c>
      <c r="D41" s="159"/>
      <c r="E41" s="160">
        <v>0.5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136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3" t="s">
        <v>185</v>
      </c>
      <c r="D42" s="159"/>
      <c r="E42" s="160">
        <v>11.75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136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3" t="s">
        <v>186</v>
      </c>
      <c r="D43" s="159"/>
      <c r="E43" s="160">
        <v>7.25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136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68">
        <v>16</v>
      </c>
      <c r="B44" s="169" t="s">
        <v>187</v>
      </c>
      <c r="C44" s="182" t="s">
        <v>188</v>
      </c>
      <c r="D44" s="170" t="s">
        <v>143</v>
      </c>
      <c r="E44" s="171">
        <v>145.631</v>
      </c>
      <c r="F44" s="172"/>
      <c r="G44" s="173">
        <f>ROUND(E44*F44,2)</f>
        <v>0</v>
      </c>
      <c r="H44" s="158"/>
      <c r="I44" s="157">
        <f>ROUND(E44*H44,2)</f>
        <v>0</v>
      </c>
      <c r="J44" s="158"/>
      <c r="K44" s="157">
        <f>ROUND(E44*J44,2)</f>
        <v>0</v>
      </c>
      <c r="L44" s="157">
        <v>21</v>
      </c>
      <c r="M44" s="157">
        <f>G44*(1+L44/100)</f>
        <v>0</v>
      </c>
      <c r="N44" s="157">
        <v>6.5799999999999999E-3</v>
      </c>
      <c r="O44" s="157">
        <f>ROUND(E44*N44,2)</f>
        <v>0.96</v>
      </c>
      <c r="P44" s="157">
        <v>0</v>
      </c>
      <c r="Q44" s="157">
        <f>ROUND(E44*P44,2)</f>
        <v>0</v>
      </c>
      <c r="R44" s="157"/>
      <c r="S44" s="157" t="s">
        <v>131</v>
      </c>
      <c r="T44" s="157" t="s">
        <v>132</v>
      </c>
      <c r="U44" s="157">
        <v>0.31900000000000001</v>
      </c>
      <c r="V44" s="157">
        <f>ROUND(E44*U44,2)</f>
        <v>46.46</v>
      </c>
      <c r="W44" s="157"/>
      <c r="X44" s="157" t="s">
        <v>133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162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55"/>
      <c r="B45" s="156"/>
      <c r="C45" s="183" t="s">
        <v>189</v>
      </c>
      <c r="D45" s="159"/>
      <c r="E45" s="160">
        <v>103.322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136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3" t="s">
        <v>190</v>
      </c>
      <c r="D46" s="159"/>
      <c r="E46" s="160">
        <v>21.574999999999999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136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3" t="s">
        <v>191</v>
      </c>
      <c r="D47" s="159"/>
      <c r="E47" s="160">
        <v>14.173999999999999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136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3" t="s">
        <v>192</v>
      </c>
      <c r="D48" s="159"/>
      <c r="E48" s="160">
        <v>4.1399999999999997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136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3" t="s">
        <v>193</v>
      </c>
      <c r="D49" s="159"/>
      <c r="E49" s="160">
        <v>2.42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136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8">
        <v>17</v>
      </c>
      <c r="B50" s="169" t="s">
        <v>194</v>
      </c>
      <c r="C50" s="182" t="s">
        <v>195</v>
      </c>
      <c r="D50" s="170" t="s">
        <v>143</v>
      </c>
      <c r="E50" s="171">
        <v>0.52800000000000002</v>
      </c>
      <c r="F50" s="172"/>
      <c r="G50" s="173">
        <f>ROUND(E50*F50,2)</f>
        <v>0</v>
      </c>
      <c r="H50" s="158"/>
      <c r="I50" s="157">
        <f>ROUND(E50*H50,2)</f>
        <v>0</v>
      </c>
      <c r="J50" s="158"/>
      <c r="K50" s="157">
        <f>ROUND(E50*J50,2)</f>
        <v>0</v>
      </c>
      <c r="L50" s="157">
        <v>21</v>
      </c>
      <c r="M50" s="157">
        <f>G50*(1+L50/100)</f>
        <v>0</v>
      </c>
      <c r="N50" s="157">
        <v>4.777E-2</v>
      </c>
      <c r="O50" s="157">
        <f>ROUND(E50*N50,2)</f>
        <v>0.03</v>
      </c>
      <c r="P50" s="157">
        <v>0</v>
      </c>
      <c r="Q50" s="157">
        <f>ROUND(E50*P50,2)</f>
        <v>0</v>
      </c>
      <c r="R50" s="157"/>
      <c r="S50" s="157" t="s">
        <v>131</v>
      </c>
      <c r="T50" s="157" t="s">
        <v>132</v>
      </c>
      <c r="U50" s="157">
        <v>0.42480000000000001</v>
      </c>
      <c r="V50" s="157">
        <f>ROUND(E50*U50,2)</f>
        <v>0.22</v>
      </c>
      <c r="W50" s="157"/>
      <c r="X50" s="157" t="s">
        <v>133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134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3" t="s">
        <v>196</v>
      </c>
      <c r="D51" s="159"/>
      <c r="E51" s="160">
        <v>0.52800000000000002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136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x14ac:dyDescent="0.2">
      <c r="A52" s="162" t="s">
        <v>126</v>
      </c>
      <c r="B52" s="163" t="s">
        <v>60</v>
      </c>
      <c r="C52" s="181" t="s">
        <v>61</v>
      </c>
      <c r="D52" s="164"/>
      <c r="E52" s="165"/>
      <c r="F52" s="166"/>
      <c r="G52" s="167">
        <f>SUMIF(AG53:AG60,"&lt;&gt;NOR",G53:G60)</f>
        <v>0</v>
      </c>
      <c r="H52" s="161"/>
      <c r="I52" s="161">
        <f>SUM(I53:I60)</f>
        <v>0</v>
      </c>
      <c r="J52" s="161"/>
      <c r="K52" s="161">
        <f>SUM(K53:K60)</f>
        <v>0</v>
      </c>
      <c r="L52" s="161"/>
      <c r="M52" s="161">
        <f>SUM(M53:M60)</f>
        <v>0</v>
      </c>
      <c r="N52" s="161"/>
      <c r="O52" s="161">
        <f>SUM(O53:O60)</f>
        <v>1.3199999999999998</v>
      </c>
      <c r="P52" s="161"/>
      <c r="Q52" s="161">
        <f>SUM(Q53:Q60)</f>
        <v>0</v>
      </c>
      <c r="R52" s="161"/>
      <c r="S52" s="161"/>
      <c r="T52" s="161"/>
      <c r="U52" s="161"/>
      <c r="V52" s="161">
        <f>SUM(V53:V60)</f>
        <v>16.100000000000001</v>
      </c>
      <c r="W52" s="161"/>
      <c r="X52" s="161"/>
      <c r="AG52" t="s">
        <v>127</v>
      </c>
    </row>
    <row r="53" spans="1:60" outlineLevel="1" x14ac:dyDescent="0.2">
      <c r="A53" s="168">
        <v>18</v>
      </c>
      <c r="B53" s="169" t="s">
        <v>197</v>
      </c>
      <c r="C53" s="182" t="s">
        <v>198</v>
      </c>
      <c r="D53" s="170" t="s">
        <v>130</v>
      </c>
      <c r="E53" s="171">
        <v>0.14000000000000001</v>
      </c>
      <c r="F53" s="172"/>
      <c r="G53" s="173">
        <f>ROUND(E53*F53,2)</f>
        <v>0</v>
      </c>
      <c r="H53" s="158"/>
      <c r="I53" s="157">
        <f>ROUND(E53*H53,2)</f>
        <v>0</v>
      </c>
      <c r="J53" s="158"/>
      <c r="K53" s="157">
        <f>ROUND(E53*J53,2)</f>
        <v>0</v>
      </c>
      <c r="L53" s="157">
        <v>21</v>
      </c>
      <c r="M53" s="157">
        <f>G53*(1+L53/100)</f>
        <v>0</v>
      </c>
      <c r="N53" s="157">
        <v>2.5</v>
      </c>
      <c r="O53" s="157">
        <f>ROUND(E53*N53,2)</f>
        <v>0.35</v>
      </c>
      <c r="P53" s="157">
        <v>0</v>
      </c>
      <c r="Q53" s="157">
        <f>ROUND(E53*P53,2)</f>
        <v>0</v>
      </c>
      <c r="R53" s="157"/>
      <c r="S53" s="157" t="s">
        <v>131</v>
      </c>
      <c r="T53" s="157" t="s">
        <v>132</v>
      </c>
      <c r="U53" s="157">
        <v>5.33</v>
      </c>
      <c r="V53" s="157">
        <f>ROUND(E53*U53,2)</f>
        <v>0.75</v>
      </c>
      <c r="W53" s="157"/>
      <c r="X53" s="157" t="s">
        <v>133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134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3" t="s">
        <v>199</v>
      </c>
      <c r="D54" s="159"/>
      <c r="E54" s="160">
        <v>7.5999999999999998E-2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136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183" t="s">
        <v>200</v>
      </c>
      <c r="D55" s="159"/>
      <c r="E55" s="160">
        <v>3.5999999999999997E-2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136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3" t="s">
        <v>201</v>
      </c>
      <c r="D56" s="159"/>
      <c r="E56" s="160">
        <v>2.8000000000000001E-2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136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33.75" outlineLevel="1" x14ac:dyDescent="0.2">
      <c r="A57" s="168">
        <v>19</v>
      </c>
      <c r="B57" s="169" t="s">
        <v>202</v>
      </c>
      <c r="C57" s="182" t="s">
        <v>203</v>
      </c>
      <c r="D57" s="170" t="s">
        <v>143</v>
      </c>
      <c r="E57" s="171">
        <v>54.44</v>
      </c>
      <c r="F57" s="172"/>
      <c r="G57" s="173">
        <f>ROUND(E57*F57,2)</f>
        <v>0</v>
      </c>
      <c r="H57" s="158"/>
      <c r="I57" s="157">
        <f>ROUND(E57*H57,2)</f>
        <v>0</v>
      </c>
      <c r="J57" s="158"/>
      <c r="K57" s="157">
        <f>ROUND(E57*J57,2)</f>
        <v>0</v>
      </c>
      <c r="L57" s="157">
        <v>21</v>
      </c>
      <c r="M57" s="157">
        <f>G57*(1+L57/100)</f>
        <v>0</v>
      </c>
      <c r="N57" s="157">
        <v>1.7850000000000001E-2</v>
      </c>
      <c r="O57" s="157">
        <f>ROUND(E57*N57,2)</f>
        <v>0.97</v>
      </c>
      <c r="P57" s="157">
        <v>0</v>
      </c>
      <c r="Q57" s="157">
        <f>ROUND(E57*P57,2)</f>
        <v>0</v>
      </c>
      <c r="R57" s="157"/>
      <c r="S57" s="157" t="s">
        <v>131</v>
      </c>
      <c r="T57" s="157" t="s">
        <v>132</v>
      </c>
      <c r="U57" s="157">
        <v>0.28199999999999997</v>
      </c>
      <c r="V57" s="157">
        <f>ROUND(E57*U57,2)</f>
        <v>15.35</v>
      </c>
      <c r="W57" s="157"/>
      <c r="X57" s="157" t="s">
        <v>133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134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3" t="s">
        <v>166</v>
      </c>
      <c r="D58" s="159"/>
      <c r="E58" s="160">
        <v>38.64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136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3" t="s">
        <v>158</v>
      </c>
      <c r="D59" s="159"/>
      <c r="E59" s="160">
        <v>10.72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136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3" t="s">
        <v>159</v>
      </c>
      <c r="D60" s="159"/>
      <c r="E60" s="160">
        <v>5.08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136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x14ac:dyDescent="0.2">
      <c r="A61" s="162" t="s">
        <v>126</v>
      </c>
      <c r="B61" s="163" t="s">
        <v>62</v>
      </c>
      <c r="C61" s="181" t="s">
        <v>63</v>
      </c>
      <c r="D61" s="164"/>
      <c r="E61" s="165"/>
      <c r="F61" s="166"/>
      <c r="G61" s="167">
        <f>SUMIF(AG62:AG64,"&lt;&gt;NOR",G62:G64)</f>
        <v>0</v>
      </c>
      <c r="H61" s="161"/>
      <c r="I61" s="161">
        <f>SUM(I62:I64)</f>
        <v>0</v>
      </c>
      <c r="J61" s="161"/>
      <c r="K61" s="161">
        <f>SUM(K62:K64)</f>
        <v>0</v>
      </c>
      <c r="L61" s="161"/>
      <c r="M61" s="161">
        <f>SUM(M62:M64)</f>
        <v>0</v>
      </c>
      <c r="N61" s="161"/>
      <c r="O61" s="161">
        <f>SUM(O62:O64)</f>
        <v>7.0000000000000007E-2</v>
      </c>
      <c r="P61" s="161"/>
      <c r="Q61" s="161">
        <f>SUM(Q62:Q64)</f>
        <v>0</v>
      </c>
      <c r="R61" s="161"/>
      <c r="S61" s="161"/>
      <c r="T61" s="161"/>
      <c r="U61" s="161"/>
      <c r="V61" s="161">
        <f>SUM(V62:V64)</f>
        <v>2.1</v>
      </c>
      <c r="W61" s="161"/>
      <c r="X61" s="161"/>
      <c r="AG61" t="s">
        <v>127</v>
      </c>
    </row>
    <row r="62" spans="1:60" outlineLevel="1" x14ac:dyDescent="0.2">
      <c r="A62" s="168">
        <v>20</v>
      </c>
      <c r="B62" s="169" t="s">
        <v>204</v>
      </c>
      <c r="C62" s="182" t="s">
        <v>205</v>
      </c>
      <c r="D62" s="170" t="s">
        <v>206</v>
      </c>
      <c r="E62" s="171">
        <v>1</v>
      </c>
      <c r="F62" s="172"/>
      <c r="G62" s="173">
        <f>ROUND(E62*F62,2)</f>
        <v>0</v>
      </c>
      <c r="H62" s="158"/>
      <c r="I62" s="157">
        <f>ROUND(E62*H62,2)</f>
        <v>0</v>
      </c>
      <c r="J62" s="158"/>
      <c r="K62" s="157">
        <f>ROUND(E62*J62,2)</f>
        <v>0</v>
      </c>
      <c r="L62" s="157">
        <v>21</v>
      </c>
      <c r="M62" s="157">
        <f>G62*(1+L62/100)</f>
        <v>0</v>
      </c>
      <c r="N62" s="157">
        <v>5.4109999999999998E-2</v>
      </c>
      <c r="O62" s="157">
        <f>ROUND(E62*N62,2)</f>
        <v>0.05</v>
      </c>
      <c r="P62" s="157">
        <v>0</v>
      </c>
      <c r="Q62" s="157">
        <f>ROUND(E62*P62,2)</f>
        <v>0</v>
      </c>
      <c r="R62" s="157"/>
      <c r="S62" s="157" t="s">
        <v>131</v>
      </c>
      <c r="T62" s="157" t="s">
        <v>132</v>
      </c>
      <c r="U62" s="157">
        <v>2.097</v>
      </c>
      <c r="V62" s="157">
        <f>ROUND(E62*U62,2)</f>
        <v>2.1</v>
      </c>
      <c r="W62" s="157"/>
      <c r="X62" s="157" t="s">
        <v>133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134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245" t="s">
        <v>207</v>
      </c>
      <c r="D63" s="246"/>
      <c r="E63" s="246"/>
      <c r="F63" s="246"/>
      <c r="G63" s="246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157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74">
        <v>21</v>
      </c>
      <c r="B64" s="175" t="s">
        <v>208</v>
      </c>
      <c r="C64" s="184" t="s">
        <v>209</v>
      </c>
      <c r="D64" s="176" t="s">
        <v>206</v>
      </c>
      <c r="E64" s="177">
        <v>1</v>
      </c>
      <c r="F64" s="178"/>
      <c r="G64" s="179">
        <f>ROUND(E64*F64,2)</f>
        <v>0</v>
      </c>
      <c r="H64" s="158"/>
      <c r="I64" s="157">
        <f>ROUND(E64*H64,2)</f>
        <v>0</v>
      </c>
      <c r="J64" s="158"/>
      <c r="K64" s="157">
        <f>ROUND(E64*J64,2)</f>
        <v>0</v>
      </c>
      <c r="L64" s="157">
        <v>21</v>
      </c>
      <c r="M64" s="157">
        <f>G64*(1+L64/100)</f>
        <v>0</v>
      </c>
      <c r="N64" s="157">
        <v>1.9699999999999999E-2</v>
      </c>
      <c r="O64" s="157">
        <f>ROUND(E64*N64,2)</f>
        <v>0.02</v>
      </c>
      <c r="P64" s="157">
        <v>0</v>
      </c>
      <c r="Q64" s="157">
        <f>ROUND(E64*P64,2)</f>
        <v>0</v>
      </c>
      <c r="R64" s="157"/>
      <c r="S64" s="157" t="s">
        <v>210</v>
      </c>
      <c r="T64" s="157" t="s">
        <v>132</v>
      </c>
      <c r="U64" s="157">
        <v>0</v>
      </c>
      <c r="V64" s="157">
        <f>ROUND(E64*U64,2)</f>
        <v>0</v>
      </c>
      <c r="W64" s="157"/>
      <c r="X64" s="157" t="s">
        <v>211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212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x14ac:dyDescent="0.2">
      <c r="A65" s="162" t="s">
        <v>126</v>
      </c>
      <c r="B65" s="163" t="s">
        <v>64</v>
      </c>
      <c r="C65" s="181" t="s">
        <v>65</v>
      </c>
      <c r="D65" s="164"/>
      <c r="E65" s="165"/>
      <c r="F65" s="166"/>
      <c r="G65" s="167">
        <f>SUMIF(AG66:AG69,"&lt;&gt;NOR",G66:G69)</f>
        <v>0</v>
      </c>
      <c r="H65" s="161"/>
      <c r="I65" s="161">
        <f>SUM(I66:I69)</f>
        <v>0</v>
      </c>
      <c r="J65" s="161"/>
      <c r="K65" s="161">
        <f>SUM(K66:K69)</f>
        <v>0</v>
      </c>
      <c r="L65" s="161"/>
      <c r="M65" s="161">
        <f>SUM(M66:M69)</f>
        <v>0</v>
      </c>
      <c r="N65" s="161"/>
      <c r="O65" s="161">
        <f>SUM(O66:O69)</f>
        <v>0</v>
      </c>
      <c r="P65" s="161"/>
      <c r="Q65" s="161">
        <f>SUM(Q66:Q69)</f>
        <v>0</v>
      </c>
      <c r="R65" s="161"/>
      <c r="S65" s="161"/>
      <c r="T65" s="161"/>
      <c r="U65" s="161"/>
      <c r="V65" s="161">
        <f>SUM(V66:V69)</f>
        <v>0</v>
      </c>
      <c r="W65" s="161"/>
      <c r="X65" s="161"/>
      <c r="AG65" t="s">
        <v>127</v>
      </c>
    </row>
    <row r="66" spans="1:60" ht="33.75" outlineLevel="1" x14ac:dyDescent="0.2">
      <c r="A66" s="168">
        <v>22</v>
      </c>
      <c r="B66" s="169" t="s">
        <v>213</v>
      </c>
      <c r="C66" s="182" t="s">
        <v>214</v>
      </c>
      <c r="D66" s="170" t="s">
        <v>143</v>
      </c>
      <c r="E66" s="171">
        <v>54.44</v>
      </c>
      <c r="F66" s="172"/>
      <c r="G66" s="173">
        <f>ROUND(E66*F66,2)</f>
        <v>0</v>
      </c>
      <c r="H66" s="158"/>
      <c r="I66" s="157">
        <f>ROUND(E66*H66,2)</f>
        <v>0</v>
      </c>
      <c r="J66" s="158"/>
      <c r="K66" s="157">
        <f>ROUND(E66*J66,2)</f>
        <v>0</v>
      </c>
      <c r="L66" s="157">
        <v>21</v>
      </c>
      <c r="M66" s="157">
        <f>G66*(1+L66/100)</f>
        <v>0</v>
      </c>
      <c r="N66" s="157">
        <v>0</v>
      </c>
      <c r="O66" s="157">
        <f>ROUND(E66*N66,2)</f>
        <v>0</v>
      </c>
      <c r="P66" s="157">
        <v>0</v>
      </c>
      <c r="Q66" s="157">
        <f>ROUND(E66*P66,2)</f>
        <v>0</v>
      </c>
      <c r="R66" s="157"/>
      <c r="S66" s="157" t="s">
        <v>210</v>
      </c>
      <c r="T66" s="157" t="s">
        <v>215</v>
      </c>
      <c r="U66" s="157">
        <v>0</v>
      </c>
      <c r="V66" s="157">
        <f>ROUND(E66*U66,2)</f>
        <v>0</v>
      </c>
      <c r="W66" s="157"/>
      <c r="X66" s="157" t="s">
        <v>133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162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3" t="s">
        <v>166</v>
      </c>
      <c r="D67" s="159"/>
      <c r="E67" s="160">
        <v>38.64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136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183" t="s">
        <v>158</v>
      </c>
      <c r="D68" s="159"/>
      <c r="E68" s="160">
        <v>10.72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136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3" t="s">
        <v>159</v>
      </c>
      <c r="D69" s="159"/>
      <c r="E69" s="160">
        <v>5.08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136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ht="25.5" x14ac:dyDescent="0.2">
      <c r="A70" s="162" t="s">
        <v>126</v>
      </c>
      <c r="B70" s="163" t="s">
        <v>66</v>
      </c>
      <c r="C70" s="181" t="s">
        <v>67</v>
      </c>
      <c r="D70" s="164"/>
      <c r="E70" s="165"/>
      <c r="F70" s="166"/>
      <c r="G70" s="167">
        <f>SUMIF(AG71:AG75,"&lt;&gt;NOR",G71:G75)</f>
        <v>0</v>
      </c>
      <c r="H70" s="161"/>
      <c r="I70" s="161">
        <f>SUM(I71:I75)</f>
        <v>0</v>
      </c>
      <c r="J70" s="161"/>
      <c r="K70" s="161">
        <f>SUM(K71:K75)</f>
        <v>0</v>
      </c>
      <c r="L70" s="161"/>
      <c r="M70" s="161">
        <f>SUM(M71:M75)</f>
        <v>0</v>
      </c>
      <c r="N70" s="161"/>
      <c r="O70" s="161">
        <f>SUM(O71:O75)</f>
        <v>0</v>
      </c>
      <c r="P70" s="161"/>
      <c r="Q70" s="161">
        <f>SUM(Q71:Q75)</f>
        <v>0</v>
      </c>
      <c r="R70" s="161"/>
      <c r="S70" s="161"/>
      <c r="T70" s="161"/>
      <c r="U70" s="161"/>
      <c r="V70" s="161">
        <f>SUM(V71:V75)</f>
        <v>21.73</v>
      </c>
      <c r="W70" s="161"/>
      <c r="X70" s="161"/>
      <c r="AG70" t="s">
        <v>127</v>
      </c>
    </row>
    <row r="71" spans="1:60" outlineLevel="1" x14ac:dyDescent="0.2">
      <c r="A71" s="168">
        <v>23</v>
      </c>
      <c r="B71" s="169" t="s">
        <v>216</v>
      </c>
      <c r="C71" s="182" t="s">
        <v>217</v>
      </c>
      <c r="D71" s="170" t="s">
        <v>143</v>
      </c>
      <c r="E71" s="171">
        <v>70.557500000000005</v>
      </c>
      <c r="F71" s="172"/>
      <c r="G71" s="173">
        <f>ROUND(E71*F71,2)</f>
        <v>0</v>
      </c>
      <c r="H71" s="158"/>
      <c r="I71" s="157">
        <f>ROUND(E71*H71,2)</f>
        <v>0</v>
      </c>
      <c r="J71" s="158"/>
      <c r="K71" s="157">
        <f>ROUND(E71*J71,2)</f>
        <v>0</v>
      </c>
      <c r="L71" s="157">
        <v>21</v>
      </c>
      <c r="M71" s="157">
        <f>G71*(1+L71/100)</f>
        <v>0</v>
      </c>
      <c r="N71" s="157">
        <v>4.0000000000000003E-5</v>
      </c>
      <c r="O71" s="157">
        <f>ROUND(E71*N71,2)</f>
        <v>0</v>
      </c>
      <c r="P71" s="157">
        <v>0</v>
      </c>
      <c r="Q71" s="157">
        <f>ROUND(E71*P71,2)</f>
        <v>0</v>
      </c>
      <c r="R71" s="157"/>
      <c r="S71" s="157" t="s">
        <v>131</v>
      </c>
      <c r="T71" s="157" t="s">
        <v>132</v>
      </c>
      <c r="U71" s="157">
        <v>0.308</v>
      </c>
      <c r="V71" s="157">
        <f>ROUND(E71*U71,2)</f>
        <v>21.73</v>
      </c>
      <c r="W71" s="157"/>
      <c r="X71" s="157" t="s">
        <v>133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134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3" t="s">
        <v>166</v>
      </c>
      <c r="D72" s="159"/>
      <c r="E72" s="160">
        <v>38.64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136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3" t="s">
        <v>158</v>
      </c>
      <c r="D73" s="159"/>
      <c r="E73" s="160">
        <v>10.72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136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83" t="s">
        <v>159</v>
      </c>
      <c r="D74" s="159"/>
      <c r="E74" s="160">
        <v>5.08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136</v>
      </c>
      <c r="AH74" s="148">
        <v>0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3" t="s">
        <v>218</v>
      </c>
      <c r="D75" s="159"/>
      <c r="E75" s="160">
        <v>16.1175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136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x14ac:dyDescent="0.2">
      <c r="A76" s="162" t="s">
        <v>126</v>
      </c>
      <c r="B76" s="163" t="s">
        <v>68</v>
      </c>
      <c r="C76" s="181" t="s">
        <v>69</v>
      </c>
      <c r="D76" s="164"/>
      <c r="E76" s="165"/>
      <c r="F76" s="166"/>
      <c r="G76" s="167">
        <f>SUMIF(AG77:AG96,"&lt;&gt;NOR",G77:G96)</f>
        <v>0</v>
      </c>
      <c r="H76" s="161"/>
      <c r="I76" s="161">
        <f>SUM(I77:I96)</f>
        <v>0</v>
      </c>
      <c r="J76" s="161"/>
      <c r="K76" s="161">
        <f>SUM(K77:K96)</f>
        <v>0</v>
      </c>
      <c r="L76" s="161"/>
      <c r="M76" s="161">
        <f>SUM(M77:M96)</f>
        <v>0</v>
      </c>
      <c r="N76" s="161"/>
      <c r="O76" s="161">
        <f>SUM(O77:O96)</f>
        <v>0</v>
      </c>
      <c r="P76" s="161"/>
      <c r="Q76" s="161">
        <f>SUM(Q77:Q96)</f>
        <v>1.4</v>
      </c>
      <c r="R76" s="161"/>
      <c r="S76" s="161"/>
      <c r="T76" s="161"/>
      <c r="U76" s="161"/>
      <c r="V76" s="161">
        <f>SUM(V77:V96)</f>
        <v>19.860000000000003</v>
      </c>
      <c r="W76" s="161"/>
      <c r="X76" s="161"/>
      <c r="AG76" t="s">
        <v>127</v>
      </c>
    </row>
    <row r="77" spans="1:60" ht="22.5" outlineLevel="1" x14ac:dyDescent="0.2">
      <c r="A77" s="168">
        <v>24</v>
      </c>
      <c r="B77" s="169" t="s">
        <v>219</v>
      </c>
      <c r="C77" s="182" t="s">
        <v>220</v>
      </c>
      <c r="D77" s="170" t="s">
        <v>143</v>
      </c>
      <c r="E77" s="171">
        <v>11.2</v>
      </c>
      <c r="F77" s="172"/>
      <c r="G77" s="173">
        <f>ROUND(E77*F77,2)</f>
        <v>0</v>
      </c>
      <c r="H77" s="158"/>
      <c r="I77" s="157">
        <f>ROUND(E77*H77,2)</f>
        <v>0</v>
      </c>
      <c r="J77" s="158"/>
      <c r="K77" s="157">
        <f>ROUND(E77*J77,2)</f>
        <v>0</v>
      </c>
      <c r="L77" s="157">
        <v>21</v>
      </c>
      <c r="M77" s="157">
        <f>G77*(1+L77/100)</f>
        <v>0</v>
      </c>
      <c r="N77" s="157">
        <v>3.3E-4</v>
      </c>
      <c r="O77" s="157">
        <f>ROUND(E77*N77,2)</f>
        <v>0</v>
      </c>
      <c r="P77" s="157">
        <v>2.198E-2</v>
      </c>
      <c r="Q77" s="157">
        <f>ROUND(E77*P77,2)</f>
        <v>0.25</v>
      </c>
      <c r="R77" s="157"/>
      <c r="S77" s="157" t="s">
        <v>131</v>
      </c>
      <c r="T77" s="157" t="s">
        <v>132</v>
      </c>
      <c r="U77" s="157">
        <v>0.32500000000000001</v>
      </c>
      <c r="V77" s="157">
        <f>ROUND(E77*U77,2)</f>
        <v>3.64</v>
      </c>
      <c r="W77" s="157"/>
      <c r="X77" s="157" t="s">
        <v>133</v>
      </c>
      <c r="Y77" s="148"/>
      <c r="Z77" s="148"/>
      <c r="AA77" s="148"/>
      <c r="AB77" s="148"/>
      <c r="AC77" s="148"/>
      <c r="AD77" s="148"/>
      <c r="AE77" s="148"/>
      <c r="AF77" s="148"/>
      <c r="AG77" s="148" t="s">
        <v>134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3" t="s">
        <v>150</v>
      </c>
      <c r="D78" s="159"/>
      <c r="E78" s="160">
        <v>11.2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136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68">
        <v>25</v>
      </c>
      <c r="B79" s="169" t="s">
        <v>221</v>
      </c>
      <c r="C79" s="182" t="s">
        <v>222</v>
      </c>
      <c r="D79" s="170" t="s">
        <v>143</v>
      </c>
      <c r="E79" s="171">
        <v>2.2799999999999998</v>
      </c>
      <c r="F79" s="172"/>
      <c r="G79" s="173">
        <f>ROUND(E79*F79,2)</f>
        <v>0</v>
      </c>
      <c r="H79" s="158"/>
      <c r="I79" s="157">
        <f>ROUND(E79*H79,2)</f>
        <v>0</v>
      </c>
      <c r="J79" s="158"/>
      <c r="K79" s="157">
        <f>ROUND(E79*J79,2)</f>
        <v>0</v>
      </c>
      <c r="L79" s="157">
        <v>21</v>
      </c>
      <c r="M79" s="157">
        <f>G79*(1+L79/100)</f>
        <v>0</v>
      </c>
      <c r="N79" s="157">
        <v>0</v>
      </c>
      <c r="O79" s="157">
        <f>ROUND(E79*N79,2)</f>
        <v>0</v>
      </c>
      <c r="P79" s="157">
        <v>0.02</v>
      </c>
      <c r="Q79" s="157">
        <f>ROUND(E79*P79,2)</f>
        <v>0.05</v>
      </c>
      <c r="R79" s="157"/>
      <c r="S79" s="157" t="s">
        <v>131</v>
      </c>
      <c r="T79" s="157" t="s">
        <v>132</v>
      </c>
      <c r="U79" s="157">
        <v>0.23</v>
      </c>
      <c r="V79" s="157">
        <f>ROUND(E79*U79,2)</f>
        <v>0.52</v>
      </c>
      <c r="W79" s="157"/>
      <c r="X79" s="157" t="s">
        <v>133</v>
      </c>
      <c r="Y79" s="148"/>
      <c r="Z79" s="148"/>
      <c r="AA79" s="148"/>
      <c r="AB79" s="148"/>
      <c r="AC79" s="148"/>
      <c r="AD79" s="148"/>
      <c r="AE79" s="148"/>
      <c r="AF79" s="148"/>
      <c r="AG79" s="148" t="s">
        <v>134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3" t="s">
        <v>223</v>
      </c>
      <c r="D80" s="159"/>
      <c r="E80" s="160">
        <v>2.2799999999999998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136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68">
        <v>26</v>
      </c>
      <c r="B81" s="169" t="s">
        <v>224</v>
      </c>
      <c r="C81" s="182" t="s">
        <v>225</v>
      </c>
      <c r="D81" s="170" t="s">
        <v>143</v>
      </c>
      <c r="E81" s="171">
        <v>0.78800000000000003</v>
      </c>
      <c r="F81" s="172"/>
      <c r="G81" s="173">
        <f>ROUND(E81*F81,2)</f>
        <v>0</v>
      </c>
      <c r="H81" s="158"/>
      <c r="I81" s="157">
        <f>ROUND(E81*H81,2)</f>
        <v>0</v>
      </c>
      <c r="J81" s="158"/>
      <c r="K81" s="157">
        <f>ROUND(E81*J81,2)</f>
        <v>0</v>
      </c>
      <c r="L81" s="157">
        <v>21</v>
      </c>
      <c r="M81" s="157">
        <f>G81*(1+L81/100)</f>
        <v>0</v>
      </c>
      <c r="N81" s="157">
        <v>0</v>
      </c>
      <c r="O81" s="157">
        <f>ROUND(E81*N81,2)</f>
        <v>0</v>
      </c>
      <c r="P81" s="157">
        <v>5.5E-2</v>
      </c>
      <c r="Q81" s="157">
        <f>ROUND(E81*P81,2)</f>
        <v>0.04</v>
      </c>
      <c r="R81" s="157"/>
      <c r="S81" s="157" t="s">
        <v>131</v>
      </c>
      <c r="T81" s="157" t="s">
        <v>132</v>
      </c>
      <c r="U81" s="157">
        <v>0.42499999999999999</v>
      </c>
      <c r="V81" s="157">
        <f>ROUND(E81*U81,2)</f>
        <v>0.33</v>
      </c>
      <c r="W81" s="157"/>
      <c r="X81" s="157" t="s">
        <v>133</v>
      </c>
      <c r="Y81" s="148"/>
      <c r="Z81" s="148"/>
      <c r="AA81" s="148"/>
      <c r="AB81" s="148"/>
      <c r="AC81" s="148"/>
      <c r="AD81" s="148"/>
      <c r="AE81" s="148"/>
      <c r="AF81" s="148"/>
      <c r="AG81" s="148" t="s">
        <v>134</v>
      </c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3" t="s">
        <v>226</v>
      </c>
      <c r="D82" s="159"/>
      <c r="E82" s="160">
        <v>0.78800000000000003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136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74">
        <v>27</v>
      </c>
      <c r="B83" s="175" t="s">
        <v>227</v>
      </c>
      <c r="C83" s="184" t="s">
        <v>228</v>
      </c>
      <c r="D83" s="176" t="s">
        <v>172</v>
      </c>
      <c r="E83" s="177">
        <v>0.4</v>
      </c>
      <c r="F83" s="178"/>
      <c r="G83" s="179">
        <f>ROUND(E83*F83,2)</f>
        <v>0</v>
      </c>
      <c r="H83" s="158"/>
      <c r="I83" s="157">
        <f>ROUND(E83*H83,2)</f>
        <v>0</v>
      </c>
      <c r="J83" s="158"/>
      <c r="K83" s="157">
        <f>ROUND(E83*J83,2)</f>
        <v>0</v>
      </c>
      <c r="L83" s="157">
        <v>21</v>
      </c>
      <c r="M83" s="157">
        <f>G83*(1+L83/100)</f>
        <v>0</v>
      </c>
      <c r="N83" s="157">
        <v>0</v>
      </c>
      <c r="O83" s="157">
        <f>ROUND(E83*N83,2)</f>
        <v>0</v>
      </c>
      <c r="P83" s="157">
        <v>5.5999999999999995E-4</v>
      </c>
      <c r="Q83" s="157">
        <f>ROUND(E83*P83,2)</f>
        <v>0</v>
      </c>
      <c r="R83" s="157"/>
      <c r="S83" s="157" t="s">
        <v>131</v>
      </c>
      <c r="T83" s="157" t="s">
        <v>132</v>
      </c>
      <c r="U83" s="157">
        <v>2.25</v>
      </c>
      <c r="V83" s="157">
        <f>ROUND(E83*U83,2)</f>
        <v>0.9</v>
      </c>
      <c r="W83" s="157"/>
      <c r="X83" s="157" t="s">
        <v>133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134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68">
        <v>28</v>
      </c>
      <c r="B84" s="169" t="s">
        <v>229</v>
      </c>
      <c r="C84" s="182" t="s">
        <v>230</v>
      </c>
      <c r="D84" s="170" t="s">
        <v>130</v>
      </c>
      <c r="E84" s="171">
        <v>0.35460000000000003</v>
      </c>
      <c r="F84" s="172"/>
      <c r="G84" s="173">
        <f>ROUND(E84*F84,2)</f>
        <v>0</v>
      </c>
      <c r="H84" s="158"/>
      <c r="I84" s="157">
        <f>ROUND(E84*H84,2)</f>
        <v>0</v>
      </c>
      <c r="J84" s="158"/>
      <c r="K84" s="157">
        <f>ROUND(E84*J84,2)</f>
        <v>0</v>
      </c>
      <c r="L84" s="157">
        <v>21</v>
      </c>
      <c r="M84" s="157">
        <f>G84*(1+L84/100)</f>
        <v>0</v>
      </c>
      <c r="N84" s="157">
        <v>1.82E-3</v>
      </c>
      <c r="O84" s="157">
        <f>ROUND(E84*N84,2)</f>
        <v>0</v>
      </c>
      <c r="P84" s="157">
        <v>1.95</v>
      </c>
      <c r="Q84" s="157">
        <f>ROUND(E84*P84,2)</f>
        <v>0.69</v>
      </c>
      <c r="R84" s="157"/>
      <c r="S84" s="157" t="s">
        <v>131</v>
      </c>
      <c r="T84" s="157" t="s">
        <v>132</v>
      </c>
      <c r="U84" s="157">
        <v>4.806</v>
      </c>
      <c r="V84" s="157">
        <f>ROUND(E84*U84,2)</f>
        <v>1.7</v>
      </c>
      <c r="W84" s="157"/>
      <c r="X84" s="157" t="s">
        <v>133</v>
      </c>
      <c r="Y84" s="148"/>
      <c r="Z84" s="148"/>
      <c r="AA84" s="148"/>
      <c r="AB84" s="148"/>
      <c r="AC84" s="148"/>
      <c r="AD84" s="148"/>
      <c r="AE84" s="148"/>
      <c r="AF84" s="148"/>
      <c r="AG84" s="148" t="s">
        <v>134</v>
      </c>
      <c r="AH84" s="148"/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55"/>
      <c r="B85" s="156"/>
      <c r="C85" s="245" t="s">
        <v>231</v>
      </c>
      <c r="D85" s="246"/>
      <c r="E85" s="246"/>
      <c r="F85" s="246"/>
      <c r="G85" s="246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157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83" t="s">
        <v>232</v>
      </c>
      <c r="D86" s="159"/>
      <c r="E86" s="160">
        <v>0.35460000000000003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136</v>
      </c>
      <c r="AH86" s="148">
        <v>0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68">
        <v>29</v>
      </c>
      <c r="B87" s="169" t="s">
        <v>233</v>
      </c>
      <c r="C87" s="182" t="s">
        <v>234</v>
      </c>
      <c r="D87" s="170" t="s">
        <v>172</v>
      </c>
      <c r="E87" s="171">
        <v>3</v>
      </c>
      <c r="F87" s="172"/>
      <c r="G87" s="173">
        <f>ROUND(E87*F87,2)</f>
        <v>0</v>
      </c>
      <c r="H87" s="158"/>
      <c r="I87" s="157">
        <f>ROUND(E87*H87,2)</f>
        <v>0</v>
      </c>
      <c r="J87" s="158"/>
      <c r="K87" s="157">
        <f>ROUND(E87*J87,2)</f>
        <v>0</v>
      </c>
      <c r="L87" s="157">
        <v>21</v>
      </c>
      <c r="M87" s="157">
        <f>G87*(1+L87/100)</f>
        <v>0</v>
      </c>
      <c r="N87" s="157">
        <v>4.8999999999999998E-4</v>
      </c>
      <c r="O87" s="157">
        <f>ROUND(E87*N87,2)</f>
        <v>0</v>
      </c>
      <c r="P87" s="157">
        <v>8.9999999999999993E-3</v>
      </c>
      <c r="Q87" s="157">
        <f>ROUND(E87*P87,2)</f>
        <v>0.03</v>
      </c>
      <c r="R87" s="157"/>
      <c r="S87" s="157" t="s">
        <v>131</v>
      </c>
      <c r="T87" s="157" t="s">
        <v>132</v>
      </c>
      <c r="U87" s="157">
        <v>0.247</v>
      </c>
      <c r="V87" s="157">
        <f>ROUND(E87*U87,2)</f>
        <v>0.74</v>
      </c>
      <c r="W87" s="157"/>
      <c r="X87" s="157" t="s">
        <v>133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134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245" t="s">
        <v>231</v>
      </c>
      <c r="D88" s="246"/>
      <c r="E88" s="246"/>
      <c r="F88" s="246"/>
      <c r="G88" s="246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157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68">
        <v>30</v>
      </c>
      <c r="B89" s="169" t="s">
        <v>235</v>
      </c>
      <c r="C89" s="182" t="s">
        <v>236</v>
      </c>
      <c r="D89" s="170" t="s">
        <v>172</v>
      </c>
      <c r="E89" s="171">
        <v>6.3</v>
      </c>
      <c r="F89" s="172"/>
      <c r="G89" s="173">
        <f>ROUND(E89*F89,2)</f>
        <v>0</v>
      </c>
      <c r="H89" s="158"/>
      <c r="I89" s="157">
        <f>ROUND(E89*H89,2)</f>
        <v>0</v>
      </c>
      <c r="J89" s="158"/>
      <c r="K89" s="157">
        <f>ROUND(E89*J89,2)</f>
        <v>0</v>
      </c>
      <c r="L89" s="157">
        <v>21</v>
      </c>
      <c r="M89" s="157">
        <f>G89*(1+L89/100)</f>
        <v>0</v>
      </c>
      <c r="N89" s="157">
        <v>4.8999999999999998E-4</v>
      </c>
      <c r="O89" s="157">
        <f>ROUND(E89*N89,2)</f>
        <v>0</v>
      </c>
      <c r="P89" s="157">
        <v>2.7E-2</v>
      </c>
      <c r="Q89" s="157">
        <f>ROUND(E89*P89,2)</f>
        <v>0.17</v>
      </c>
      <c r="R89" s="157"/>
      <c r="S89" s="157" t="s">
        <v>131</v>
      </c>
      <c r="T89" s="157" t="s">
        <v>132</v>
      </c>
      <c r="U89" s="157">
        <v>0.42199999999999999</v>
      </c>
      <c r="V89" s="157">
        <f>ROUND(E89*U89,2)</f>
        <v>2.66</v>
      </c>
      <c r="W89" s="157"/>
      <c r="X89" s="157" t="s">
        <v>133</v>
      </c>
      <c r="Y89" s="148"/>
      <c r="Z89" s="148"/>
      <c r="AA89" s="148"/>
      <c r="AB89" s="148"/>
      <c r="AC89" s="148"/>
      <c r="AD89" s="148"/>
      <c r="AE89" s="148"/>
      <c r="AF89" s="148"/>
      <c r="AG89" s="148" t="s">
        <v>134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245" t="s">
        <v>231</v>
      </c>
      <c r="D90" s="246"/>
      <c r="E90" s="246"/>
      <c r="F90" s="246"/>
      <c r="G90" s="246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157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68">
        <v>31</v>
      </c>
      <c r="B91" s="169" t="s">
        <v>237</v>
      </c>
      <c r="C91" s="182" t="s">
        <v>238</v>
      </c>
      <c r="D91" s="170" t="s">
        <v>143</v>
      </c>
      <c r="E91" s="171">
        <v>1.5</v>
      </c>
      <c r="F91" s="172"/>
      <c r="G91" s="173">
        <f>ROUND(E91*F91,2)</f>
        <v>0</v>
      </c>
      <c r="H91" s="158"/>
      <c r="I91" s="157">
        <f>ROUND(E91*H91,2)</f>
        <v>0</v>
      </c>
      <c r="J91" s="158"/>
      <c r="K91" s="157">
        <f>ROUND(E91*J91,2)</f>
        <v>0</v>
      </c>
      <c r="L91" s="157">
        <v>21</v>
      </c>
      <c r="M91" s="157">
        <f>G91*(1+L91/100)</f>
        <v>0</v>
      </c>
      <c r="N91" s="157">
        <v>0</v>
      </c>
      <c r="O91" s="157">
        <f>ROUND(E91*N91,2)</f>
        <v>0</v>
      </c>
      <c r="P91" s="157">
        <v>4.5999999999999999E-2</v>
      </c>
      <c r="Q91" s="157">
        <f>ROUND(E91*P91,2)</f>
        <v>7.0000000000000007E-2</v>
      </c>
      <c r="R91" s="157"/>
      <c r="S91" s="157" t="s">
        <v>131</v>
      </c>
      <c r="T91" s="157" t="s">
        <v>132</v>
      </c>
      <c r="U91" s="157">
        <v>0.26</v>
      </c>
      <c r="V91" s="157">
        <f>ROUND(E91*U91,2)</f>
        <v>0.39</v>
      </c>
      <c r="W91" s="157"/>
      <c r="X91" s="157" t="s">
        <v>133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134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3" t="s">
        <v>239</v>
      </c>
      <c r="D92" s="159"/>
      <c r="E92" s="160">
        <v>1.5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136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68">
        <v>32</v>
      </c>
      <c r="B93" s="169" t="s">
        <v>240</v>
      </c>
      <c r="C93" s="182" t="s">
        <v>241</v>
      </c>
      <c r="D93" s="170" t="s">
        <v>143</v>
      </c>
      <c r="E93" s="171">
        <v>54.44</v>
      </c>
      <c r="F93" s="172"/>
      <c r="G93" s="173">
        <f>ROUND(E93*F93,2)</f>
        <v>0</v>
      </c>
      <c r="H93" s="158"/>
      <c r="I93" s="157">
        <f>ROUND(E93*H93,2)</f>
        <v>0</v>
      </c>
      <c r="J93" s="158"/>
      <c r="K93" s="157">
        <f>ROUND(E93*J93,2)</f>
        <v>0</v>
      </c>
      <c r="L93" s="157">
        <v>21</v>
      </c>
      <c r="M93" s="157">
        <f>G93*(1+L93/100)</f>
        <v>0</v>
      </c>
      <c r="N93" s="157">
        <v>0</v>
      </c>
      <c r="O93" s="157">
        <f>ROUND(E93*N93,2)</f>
        <v>0</v>
      </c>
      <c r="P93" s="157">
        <v>1.75E-3</v>
      </c>
      <c r="Q93" s="157">
        <f>ROUND(E93*P93,2)</f>
        <v>0.1</v>
      </c>
      <c r="R93" s="157"/>
      <c r="S93" s="157" t="s">
        <v>210</v>
      </c>
      <c r="T93" s="157" t="s">
        <v>132</v>
      </c>
      <c r="U93" s="157">
        <v>0.16500000000000001</v>
      </c>
      <c r="V93" s="157">
        <f>ROUND(E93*U93,2)</f>
        <v>8.98</v>
      </c>
      <c r="W93" s="157"/>
      <c r="X93" s="157" t="s">
        <v>133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134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3" t="s">
        <v>166</v>
      </c>
      <c r="D94" s="159"/>
      <c r="E94" s="160">
        <v>38.64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136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3" t="s">
        <v>158</v>
      </c>
      <c r="D95" s="159"/>
      <c r="E95" s="160">
        <v>10.72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136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3" t="s">
        <v>159</v>
      </c>
      <c r="D96" s="159"/>
      <c r="E96" s="160">
        <v>5.08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136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x14ac:dyDescent="0.2">
      <c r="A97" s="162" t="s">
        <v>126</v>
      </c>
      <c r="B97" s="163" t="s">
        <v>70</v>
      </c>
      <c r="C97" s="181" t="s">
        <v>71</v>
      </c>
      <c r="D97" s="164"/>
      <c r="E97" s="165"/>
      <c r="F97" s="166"/>
      <c r="G97" s="167">
        <f>SUMIF(AG98:AG98,"&lt;&gt;NOR",G98:G98)</f>
        <v>0</v>
      </c>
      <c r="H97" s="161"/>
      <c r="I97" s="161">
        <f>SUM(I98:I98)</f>
        <v>0</v>
      </c>
      <c r="J97" s="161"/>
      <c r="K97" s="161">
        <f>SUM(K98:K98)</f>
        <v>0</v>
      </c>
      <c r="L97" s="161"/>
      <c r="M97" s="161">
        <f>SUM(M98:M98)</f>
        <v>0</v>
      </c>
      <c r="N97" s="161"/>
      <c r="O97" s="161">
        <f>SUM(O98:O98)</f>
        <v>0</v>
      </c>
      <c r="P97" s="161"/>
      <c r="Q97" s="161">
        <f>SUM(Q98:Q98)</f>
        <v>0</v>
      </c>
      <c r="R97" s="161"/>
      <c r="S97" s="161"/>
      <c r="T97" s="161"/>
      <c r="U97" s="161"/>
      <c r="V97" s="161">
        <f>SUM(V98:V98)</f>
        <v>10.85</v>
      </c>
      <c r="W97" s="161"/>
      <c r="X97" s="161"/>
      <c r="AG97" t="s">
        <v>127</v>
      </c>
    </row>
    <row r="98" spans="1:60" outlineLevel="1" x14ac:dyDescent="0.2">
      <c r="A98" s="174">
        <v>33</v>
      </c>
      <c r="B98" s="175" t="s">
        <v>242</v>
      </c>
      <c r="C98" s="184" t="s">
        <v>243</v>
      </c>
      <c r="D98" s="176" t="s">
        <v>139</v>
      </c>
      <c r="E98" s="177">
        <v>5.7355499999999999</v>
      </c>
      <c r="F98" s="178"/>
      <c r="G98" s="179">
        <f>ROUND(E98*F98,2)</f>
        <v>0</v>
      </c>
      <c r="H98" s="158"/>
      <c r="I98" s="157">
        <f>ROUND(E98*H98,2)</f>
        <v>0</v>
      </c>
      <c r="J98" s="158"/>
      <c r="K98" s="157">
        <f>ROUND(E98*J98,2)</f>
        <v>0</v>
      </c>
      <c r="L98" s="157">
        <v>21</v>
      </c>
      <c r="M98" s="157">
        <f>G98*(1+L98/100)</f>
        <v>0</v>
      </c>
      <c r="N98" s="157">
        <v>0</v>
      </c>
      <c r="O98" s="157">
        <f>ROUND(E98*N98,2)</f>
        <v>0</v>
      </c>
      <c r="P98" s="157">
        <v>0</v>
      </c>
      <c r="Q98" s="157">
        <f>ROUND(E98*P98,2)</f>
        <v>0</v>
      </c>
      <c r="R98" s="157"/>
      <c r="S98" s="157" t="s">
        <v>131</v>
      </c>
      <c r="T98" s="157" t="s">
        <v>132</v>
      </c>
      <c r="U98" s="157">
        <v>1.8919999999999999</v>
      </c>
      <c r="V98" s="157">
        <f>ROUND(E98*U98,2)</f>
        <v>10.85</v>
      </c>
      <c r="W98" s="157"/>
      <c r="X98" s="157" t="s">
        <v>244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245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x14ac:dyDescent="0.2">
      <c r="A99" s="162" t="s">
        <v>126</v>
      </c>
      <c r="B99" s="163" t="s">
        <v>72</v>
      </c>
      <c r="C99" s="181" t="s">
        <v>73</v>
      </c>
      <c r="D99" s="164"/>
      <c r="E99" s="165"/>
      <c r="F99" s="166"/>
      <c r="G99" s="167">
        <f>SUMIF(AG100:AG109,"&lt;&gt;NOR",G100:G109)</f>
        <v>0</v>
      </c>
      <c r="H99" s="161"/>
      <c r="I99" s="161">
        <f>SUM(I100:I109)</f>
        <v>0</v>
      </c>
      <c r="J99" s="161"/>
      <c r="K99" s="161">
        <f>SUM(K100:K109)</f>
        <v>0</v>
      </c>
      <c r="L99" s="161"/>
      <c r="M99" s="161">
        <f>SUM(M100:M109)</f>
        <v>0</v>
      </c>
      <c r="N99" s="161"/>
      <c r="O99" s="161">
        <f>SUM(O100:O109)</f>
        <v>0.01</v>
      </c>
      <c r="P99" s="161"/>
      <c r="Q99" s="161">
        <f>SUM(Q100:Q109)</f>
        <v>0.01</v>
      </c>
      <c r="R99" s="161"/>
      <c r="S99" s="161"/>
      <c r="T99" s="161"/>
      <c r="U99" s="161"/>
      <c r="V99" s="161">
        <f>SUM(V100:V109)</f>
        <v>3.77</v>
      </c>
      <c r="W99" s="161"/>
      <c r="X99" s="161"/>
      <c r="AG99" t="s">
        <v>127</v>
      </c>
    </row>
    <row r="100" spans="1:60" ht="22.5" outlineLevel="1" x14ac:dyDescent="0.2">
      <c r="A100" s="168">
        <v>34</v>
      </c>
      <c r="B100" s="169" t="s">
        <v>246</v>
      </c>
      <c r="C100" s="182" t="s">
        <v>247</v>
      </c>
      <c r="D100" s="170" t="s">
        <v>206</v>
      </c>
      <c r="E100" s="171">
        <v>1</v>
      </c>
      <c r="F100" s="172"/>
      <c r="G100" s="173">
        <f>ROUND(E100*F100,2)</f>
        <v>0</v>
      </c>
      <c r="H100" s="158"/>
      <c r="I100" s="157">
        <f>ROUND(E100*H100,2)</f>
        <v>0</v>
      </c>
      <c r="J100" s="158"/>
      <c r="K100" s="157">
        <f>ROUND(E100*J100,2)</f>
        <v>0</v>
      </c>
      <c r="L100" s="157">
        <v>21</v>
      </c>
      <c r="M100" s="157">
        <f>G100*(1+L100/100)</f>
        <v>0</v>
      </c>
      <c r="N100" s="157">
        <v>1.24E-2</v>
      </c>
      <c r="O100" s="157">
        <f>ROUND(E100*N100,2)</f>
        <v>0.01</v>
      </c>
      <c r="P100" s="157">
        <v>0</v>
      </c>
      <c r="Q100" s="157">
        <f>ROUND(E100*P100,2)</f>
        <v>0</v>
      </c>
      <c r="R100" s="157"/>
      <c r="S100" s="157" t="s">
        <v>131</v>
      </c>
      <c r="T100" s="157" t="s">
        <v>132</v>
      </c>
      <c r="U100" s="157">
        <v>1.3979999999999999</v>
      </c>
      <c r="V100" s="157">
        <f>ROUND(E100*U100,2)</f>
        <v>1.4</v>
      </c>
      <c r="W100" s="157"/>
      <c r="X100" s="157" t="s">
        <v>133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134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245" t="s">
        <v>248</v>
      </c>
      <c r="D101" s="246"/>
      <c r="E101" s="246"/>
      <c r="F101" s="246"/>
      <c r="G101" s="246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157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4">
        <v>35</v>
      </c>
      <c r="B102" s="175" t="s">
        <v>249</v>
      </c>
      <c r="C102" s="184" t="s">
        <v>250</v>
      </c>
      <c r="D102" s="176" t="s">
        <v>172</v>
      </c>
      <c r="E102" s="177">
        <v>3.2</v>
      </c>
      <c r="F102" s="178"/>
      <c r="G102" s="179">
        <f>ROUND(E102*F102,2)</f>
        <v>0</v>
      </c>
      <c r="H102" s="158"/>
      <c r="I102" s="157">
        <f>ROUND(E102*H102,2)</f>
        <v>0</v>
      </c>
      <c r="J102" s="158"/>
      <c r="K102" s="157">
        <f>ROUND(E102*J102,2)</f>
        <v>0</v>
      </c>
      <c r="L102" s="157">
        <v>21</v>
      </c>
      <c r="M102" s="157">
        <f>G102*(1+L102/100)</f>
        <v>0</v>
      </c>
      <c r="N102" s="157">
        <v>0</v>
      </c>
      <c r="O102" s="157">
        <f>ROUND(E102*N102,2)</f>
        <v>0</v>
      </c>
      <c r="P102" s="157">
        <v>2.0999999999999999E-3</v>
      </c>
      <c r="Q102" s="157">
        <f>ROUND(E102*P102,2)</f>
        <v>0.01</v>
      </c>
      <c r="R102" s="157"/>
      <c r="S102" s="157" t="s">
        <v>131</v>
      </c>
      <c r="T102" s="157" t="s">
        <v>132</v>
      </c>
      <c r="U102" s="157">
        <v>3.1E-2</v>
      </c>
      <c r="V102" s="157">
        <f>ROUND(E102*U102,2)</f>
        <v>0.1</v>
      </c>
      <c r="W102" s="157"/>
      <c r="X102" s="157" t="s">
        <v>133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134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68">
        <v>36</v>
      </c>
      <c r="B103" s="169" t="s">
        <v>251</v>
      </c>
      <c r="C103" s="182" t="s">
        <v>252</v>
      </c>
      <c r="D103" s="170" t="s">
        <v>172</v>
      </c>
      <c r="E103" s="171">
        <v>2.5</v>
      </c>
      <c r="F103" s="172"/>
      <c r="G103" s="173">
        <f>ROUND(E103*F103,2)</f>
        <v>0</v>
      </c>
      <c r="H103" s="158"/>
      <c r="I103" s="157">
        <f>ROUND(E103*H103,2)</f>
        <v>0</v>
      </c>
      <c r="J103" s="158"/>
      <c r="K103" s="157">
        <f>ROUND(E103*J103,2)</f>
        <v>0</v>
      </c>
      <c r="L103" s="157">
        <v>21</v>
      </c>
      <c r="M103" s="157">
        <f>G103*(1+L103/100)</f>
        <v>0</v>
      </c>
      <c r="N103" s="157">
        <v>3.8000000000000002E-4</v>
      </c>
      <c r="O103" s="157">
        <f>ROUND(E103*N103,2)</f>
        <v>0</v>
      </c>
      <c r="P103" s="157">
        <v>0</v>
      </c>
      <c r="Q103" s="157">
        <f>ROUND(E103*P103,2)</f>
        <v>0</v>
      </c>
      <c r="R103" s="157"/>
      <c r="S103" s="157" t="s">
        <v>131</v>
      </c>
      <c r="T103" s="157" t="s">
        <v>132</v>
      </c>
      <c r="U103" s="157">
        <v>0.32</v>
      </c>
      <c r="V103" s="157">
        <f>ROUND(E103*U103,2)</f>
        <v>0.8</v>
      </c>
      <c r="W103" s="157"/>
      <c r="X103" s="157" t="s">
        <v>133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134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245" t="s">
        <v>253</v>
      </c>
      <c r="D104" s="246"/>
      <c r="E104" s="246"/>
      <c r="F104" s="246"/>
      <c r="G104" s="246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157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68">
        <v>37</v>
      </c>
      <c r="B105" s="169" t="s">
        <v>254</v>
      </c>
      <c r="C105" s="182" t="s">
        <v>255</v>
      </c>
      <c r="D105" s="170" t="s">
        <v>172</v>
      </c>
      <c r="E105" s="171">
        <v>2.5</v>
      </c>
      <c r="F105" s="172"/>
      <c r="G105" s="173">
        <f>ROUND(E105*F105,2)</f>
        <v>0</v>
      </c>
      <c r="H105" s="158"/>
      <c r="I105" s="157">
        <f>ROUND(E105*H105,2)</f>
        <v>0</v>
      </c>
      <c r="J105" s="158"/>
      <c r="K105" s="157">
        <f>ROUND(E105*J105,2)</f>
        <v>0</v>
      </c>
      <c r="L105" s="157">
        <v>21</v>
      </c>
      <c r="M105" s="157">
        <f>G105*(1+L105/100)</f>
        <v>0</v>
      </c>
      <c r="N105" s="157">
        <v>4.6999999999999999E-4</v>
      </c>
      <c r="O105" s="157">
        <f>ROUND(E105*N105,2)</f>
        <v>0</v>
      </c>
      <c r="P105" s="157">
        <v>0</v>
      </c>
      <c r="Q105" s="157">
        <f>ROUND(E105*P105,2)</f>
        <v>0</v>
      </c>
      <c r="R105" s="157"/>
      <c r="S105" s="157" t="s">
        <v>131</v>
      </c>
      <c r="T105" s="157" t="s">
        <v>132</v>
      </c>
      <c r="U105" s="157">
        <v>0.35899999999999999</v>
      </c>
      <c r="V105" s="157">
        <f>ROUND(E105*U105,2)</f>
        <v>0.9</v>
      </c>
      <c r="W105" s="157"/>
      <c r="X105" s="157" t="s">
        <v>133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134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245" t="s">
        <v>253</v>
      </c>
      <c r="D106" s="246"/>
      <c r="E106" s="246"/>
      <c r="F106" s="246"/>
      <c r="G106" s="246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157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4">
        <v>38</v>
      </c>
      <c r="B107" s="175" t="s">
        <v>256</v>
      </c>
      <c r="C107" s="184" t="s">
        <v>257</v>
      </c>
      <c r="D107" s="176" t="s">
        <v>206</v>
      </c>
      <c r="E107" s="177">
        <v>2</v>
      </c>
      <c r="F107" s="178"/>
      <c r="G107" s="179">
        <f>ROUND(E107*F107,2)</f>
        <v>0</v>
      </c>
      <c r="H107" s="158"/>
      <c r="I107" s="157">
        <f>ROUND(E107*H107,2)</f>
        <v>0</v>
      </c>
      <c r="J107" s="158"/>
      <c r="K107" s="157">
        <f>ROUND(E107*J107,2)</f>
        <v>0</v>
      </c>
      <c r="L107" s="157">
        <v>21</v>
      </c>
      <c r="M107" s="157">
        <f>G107*(1+L107/100)</f>
        <v>0</v>
      </c>
      <c r="N107" s="157">
        <v>0</v>
      </c>
      <c r="O107" s="157">
        <f>ROUND(E107*N107,2)</f>
        <v>0</v>
      </c>
      <c r="P107" s="157">
        <v>0</v>
      </c>
      <c r="Q107" s="157">
        <f>ROUND(E107*P107,2)</f>
        <v>0</v>
      </c>
      <c r="R107" s="157"/>
      <c r="S107" s="157" t="s">
        <v>131</v>
      </c>
      <c r="T107" s="157" t="s">
        <v>132</v>
      </c>
      <c r="U107" s="157">
        <v>0.157</v>
      </c>
      <c r="V107" s="157">
        <f>ROUND(E107*U107,2)</f>
        <v>0.31</v>
      </c>
      <c r="W107" s="157"/>
      <c r="X107" s="157" t="s">
        <v>133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134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74">
        <v>39</v>
      </c>
      <c r="B108" s="175" t="s">
        <v>258</v>
      </c>
      <c r="C108" s="184" t="s">
        <v>259</v>
      </c>
      <c r="D108" s="176" t="s">
        <v>172</v>
      </c>
      <c r="E108" s="177">
        <v>5</v>
      </c>
      <c r="F108" s="178"/>
      <c r="G108" s="179">
        <f>ROUND(E108*F108,2)</f>
        <v>0</v>
      </c>
      <c r="H108" s="158"/>
      <c r="I108" s="157">
        <f>ROUND(E108*H108,2)</f>
        <v>0</v>
      </c>
      <c r="J108" s="158"/>
      <c r="K108" s="157">
        <f>ROUND(E108*J108,2)</f>
        <v>0</v>
      </c>
      <c r="L108" s="157">
        <v>21</v>
      </c>
      <c r="M108" s="157">
        <f>G108*(1+L108/100)</f>
        <v>0</v>
      </c>
      <c r="N108" s="157">
        <v>0</v>
      </c>
      <c r="O108" s="157">
        <f>ROUND(E108*N108,2)</f>
        <v>0</v>
      </c>
      <c r="P108" s="157">
        <v>0</v>
      </c>
      <c r="Q108" s="157">
        <f>ROUND(E108*P108,2)</f>
        <v>0</v>
      </c>
      <c r="R108" s="157"/>
      <c r="S108" s="157" t="s">
        <v>131</v>
      </c>
      <c r="T108" s="157" t="s">
        <v>132</v>
      </c>
      <c r="U108" s="157">
        <v>4.8000000000000001E-2</v>
      </c>
      <c r="V108" s="157">
        <f>ROUND(E108*U108,2)</f>
        <v>0.24</v>
      </c>
      <c r="W108" s="157"/>
      <c r="X108" s="157" t="s">
        <v>133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134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74">
        <v>40</v>
      </c>
      <c r="B109" s="175" t="s">
        <v>260</v>
      </c>
      <c r="C109" s="184" t="s">
        <v>261</v>
      </c>
      <c r="D109" s="176" t="s">
        <v>139</v>
      </c>
      <c r="E109" s="177">
        <v>1.453E-2</v>
      </c>
      <c r="F109" s="178"/>
      <c r="G109" s="179">
        <f>ROUND(E109*F109,2)</f>
        <v>0</v>
      </c>
      <c r="H109" s="158"/>
      <c r="I109" s="157">
        <f>ROUND(E109*H109,2)</f>
        <v>0</v>
      </c>
      <c r="J109" s="158"/>
      <c r="K109" s="157">
        <f>ROUND(E109*J109,2)</f>
        <v>0</v>
      </c>
      <c r="L109" s="157">
        <v>21</v>
      </c>
      <c r="M109" s="157">
        <f>G109*(1+L109/100)</f>
        <v>0</v>
      </c>
      <c r="N109" s="157">
        <v>0</v>
      </c>
      <c r="O109" s="157">
        <f>ROUND(E109*N109,2)</f>
        <v>0</v>
      </c>
      <c r="P109" s="157">
        <v>0</v>
      </c>
      <c r="Q109" s="157">
        <f>ROUND(E109*P109,2)</f>
        <v>0</v>
      </c>
      <c r="R109" s="157"/>
      <c r="S109" s="157" t="s">
        <v>131</v>
      </c>
      <c r="T109" s="157" t="s">
        <v>132</v>
      </c>
      <c r="U109" s="157">
        <v>1.575</v>
      </c>
      <c r="V109" s="157">
        <f>ROUND(E109*U109,2)</f>
        <v>0.02</v>
      </c>
      <c r="W109" s="157"/>
      <c r="X109" s="157" t="s">
        <v>244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245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x14ac:dyDescent="0.2">
      <c r="A110" s="162" t="s">
        <v>126</v>
      </c>
      <c r="B110" s="163" t="s">
        <v>74</v>
      </c>
      <c r="C110" s="181" t="s">
        <v>75</v>
      </c>
      <c r="D110" s="164"/>
      <c r="E110" s="165"/>
      <c r="F110" s="166"/>
      <c r="G110" s="167">
        <f>SUMIF(AG111:AG129,"&lt;&gt;NOR",G111:G129)</f>
        <v>0</v>
      </c>
      <c r="H110" s="161"/>
      <c r="I110" s="161">
        <f>SUM(I111:I129)</f>
        <v>0</v>
      </c>
      <c r="J110" s="161"/>
      <c r="K110" s="161">
        <f>SUM(K111:K129)</f>
        <v>0</v>
      </c>
      <c r="L110" s="161"/>
      <c r="M110" s="161">
        <f>SUM(M111:M129)</f>
        <v>0</v>
      </c>
      <c r="N110" s="161"/>
      <c r="O110" s="161">
        <f>SUM(O111:O129)</f>
        <v>0.01</v>
      </c>
      <c r="P110" s="161"/>
      <c r="Q110" s="161">
        <f>SUM(Q111:Q129)</f>
        <v>0.01</v>
      </c>
      <c r="R110" s="161"/>
      <c r="S110" s="161"/>
      <c r="T110" s="161"/>
      <c r="U110" s="161"/>
      <c r="V110" s="161">
        <f>SUM(V111:V129)</f>
        <v>13.719999999999999</v>
      </c>
      <c r="W110" s="161"/>
      <c r="X110" s="161"/>
      <c r="AG110" t="s">
        <v>127</v>
      </c>
    </row>
    <row r="111" spans="1:60" outlineLevel="1" x14ac:dyDescent="0.2">
      <c r="A111" s="174">
        <v>41</v>
      </c>
      <c r="B111" s="175" t="s">
        <v>262</v>
      </c>
      <c r="C111" s="184" t="s">
        <v>263</v>
      </c>
      <c r="D111" s="176" t="s">
        <v>172</v>
      </c>
      <c r="E111" s="177">
        <v>7</v>
      </c>
      <c r="F111" s="178"/>
      <c r="G111" s="179">
        <f>ROUND(E111*F111,2)</f>
        <v>0</v>
      </c>
      <c r="H111" s="158"/>
      <c r="I111" s="157">
        <f>ROUND(E111*H111,2)</f>
        <v>0</v>
      </c>
      <c r="J111" s="158"/>
      <c r="K111" s="157">
        <f>ROUND(E111*J111,2)</f>
        <v>0</v>
      </c>
      <c r="L111" s="157">
        <v>21</v>
      </c>
      <c r="M111" s="157">
        <f>G111*(1+L111/100)</f>
        <v>0</v>
      </c>
      <c r="N111" s="157">
        <v>0</v>
      </c>
      <c r="O111" s="157">
        <f>ROUND(E111*N111,2)</f>
        <v>0</v>
      </c>
      <c r="P111" s="157">
        <v>2.1299999999999999E-3</v>
      </c>
      <c r="Q111" s="157">
        <f>ROUND(E111*P111,2)</f>
        <v>0.01</v>
      </c>
      <c r="R111" s="157"/>
      <c r="S111" s="157" t="s">
        <v>131</v>
      </c>
      <c r="T111" s="157" t="s">
        <v>132</v>
      </c>
      <c r="U111" s="157">
        <v>0.17299999999999999</v>
      </c>
      <c r="V111" s="157">
        <f>ROUND(E111*U111,2)</f>
        <v>1.21</v>
      </c>
      <c r="W111" s="157"/>
      <c r="X111" s="157" t="s">
        <v>133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134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74">
        <v>42</v>
      </c>
      <c r="B112" s="175" t="s">
        <v>264</v>
      </c>
      <c r="C112" s="184" t="s">
        <v>265</v>
      </c>
      <c r="D112" s="176" t="s">
        <v>206</v>
      </c>
      <c r="E112" s="177">
        <v>2</v>
      </c>
      <c r="F112" s="178"/>
      <c r="G112" s="179">
        <f>ROUND(E112*F112,2)</f>
        <v>0</v>
      </c>
      <c r="H112" s="158"/>
      <c r="I112" s="157">
        <f>ROUND(E112*H112,2)</f>
        <v>0</v>
      </c>
      <c r="J112" s="158"/>
      <c r="K112" s="157">
        <f>ROUND(E112*J112,2)</f>
        <v>0</v>
      </c>
      <c r="L112" s="157">
        <v>21</v>
      </c>
      <c r="M112" s="157">
        <f>G112*(1+L112/100)</f>
        <v>0</v>
      </c>
      <c r="N112" s="157">
        <v>8.0000000000000004E-4</v>
      </c>
      <c r="O112" s="157">
        <f>ROUND(E112*N112,2)</f>
        <v>0</v>
      </c>
      <c r="P112" s="157">
        <v>0</v>
      </c>
      <c r="Q112" s="157">
        <f>ROUND(E112*P112,2)</f>
        <v>0</v>
      </c>
      <c r="R112" s="157"/>
      <c r="S112" s="157" t="s">
        <v>131</v>
      </c>
      <c r="T112" s="157" t="s">
        <v>132</v>
      </c>
      <c r="U112" s="157">
        <v>0.59399999999999997</v>
      </c>
      <c r="V112" s="157">
        <f>ROUND(E112*U112,2)</f>
        <v>1.19</v>
      </c>
      <c r="W112" s="157"/>
      <c r="X112" s="157" t="s">
        <v>133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134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68">
        <v>43</v>
      </c>
      <c r="B113" s="169" t="s">
        <v>266</v>
      </c>
      <c r="C113" s="182" t="s">
        <v>267</v>
      </c>
      <c r="D113" s="170" t="s">
        <v>172</v>
      </c>
      <c r="E113" s="171">
        <v>5</v>
      </c>
      <c r="F113" s="172"/>
      <c r="G113" s="173">
        <f>ROUND(E113*F113,2)</f>
        <v>0</v>
      </c>
      <c r="H113" s="158"/>
      <c r="I113" s="157">
        <f>ROUND(E113*H113,2)</f>
        <v>0</v>
      </c>
      <c r="J113" s="158"/>
      <c r="K113" s="157">
        <f>ROUND(E113*J113,2)</f>
        <v>0</v>
      </c>
      <c r="L113" s="157">
        <v>21</v>
      </c>
      <c r="M113" s="157">
        <f>G113*(1+L113/100)</f>
        <v>0</v>
      </c>
      <c r="N113" s="157">
        <v>4.0999999999999999E-4</v>
      </c>
      <c r="O113" s="157">
        <f>ROUND(E113*N113,2)</f>
        <v>0</v>
      </c>
      <c r="P113" s="157">
        <v>0</v>
      </c>
      <c r="Q113" s="157">
        <f>ROUND(E113*P113,2)</f>
        <v>0</v>
      </c>
      <c r="R113" s="157"/>
      <c r="S113" s="157" t="s">
        <v>131</v>
      </c>
      <c r="T113" s="157" t="s">
        <v>132</v>
      </c>
      <c r="U113" s="157">
        <v>0.25800000000000001</v>
      </c>
      <c r="V113" s="157">
        <f>ROUND(E113*U113,2)</f>
        <v>1.29</v>
      </c>
      <c r="W113" s="157"/>
      <c r="X113" s="157" t="s">
        <v>133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134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245" t="s">
        <v>268</v>
      </c>
      <c r="D114" s="246"/>
      <c r="E114" s="246"/>
      <c r="F114" s="246"/>
      <c r="G114" s="246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157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247" t="s">
        <v>248</v>
      </c>
      <c r="D115" s="248"/>
      <c r="E115" s="248"/>
      <c r="F115" s="248"/>
      <c r="G115" s="248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157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8">
        <v>44</v>
      </c>
      <c r="B116" s="169" t="s">
        <v>269</v>
      </c>
      <c r="C116" s="182" t="s">
        <v>270</v>
      </c>
      <c r="D116" s="170" t="s">
        <v>172</v>
      </c>
      <c r="E116" s="171">
        <v>12</v>
      </c>
      <c r="F116" s="172"/>
      <c r="G116" s="173">
        <f>ROUND(E116*F116,2)</f>
        <v>0</v>
      </c>
      <c r="H116" s="158"/>
      <c r="I116" s="157">
        <f>ROUND(E116*H116,2)</f>
        <v>0</v>
      </c>
      <c r="J116" s="158"/>
      <c r="K116" s="157">
        <f>ROUND(E116*J116,2)</f>
        <v>0</v>
      </c>
      <c r="L116" s="157">
        <v>21</v>
      </c>
      <c r="M116" s="157">
        <f>G116*(1+L116/100)</f>
        <v>0</v>
      </c>
      <c r="N116" s="157">
        <v>5.2999999999999998E-4</v>
      </c>
      <c r="O116" s="157">
        <f>ROUND(E116*N116,2)</f>
        <v>0.01</v>
      </c>
      <c r="P116" s="157">
        <v>0</v>
      </c>
      <c r="Q116" s="157">
        <f>ROUND(E116*P116,2)</f>
        <v>0</v>
      </c>
      <c r="R116" s="157"/>
      <c r="S116" s="157" t="s">
        <v>131</v>
      </c>
      <c r="T116" s="157" t="s">
        <v>132</v>
      </c>
      <c r="U116" s="157">
        <v>0.27889999999999998</v>
      </c>
      <c r="V116" s="157">
        <f>ROUND(E116*U116,2)</f>
        <v>3.35</v>
      </c>
      <c r="W116" s="157"/>
      <c r="X116" s="157" t="s">
        <v>133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134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245" t="s">
        <v>268</v>
      </c>
      <c r="D117" s="246"/>
      <c r="E117" s="246"/>
      <c r="F117" s="246"/>
      <c r="G117" s="246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157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247" t="s">
        <v>248</v>
      </c>
      <c r="D118" s="248"/>
      <c r="E118" s="248"/>
      <c r="F118" s="248"/>
      <c r="G118" s="248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157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74">
        <v>45</v>
      </c>
      <c r="B119" s="175" t="s">
        <v>271</v>
      </c>
      <c r="C119" s="184" t="s">
        <v>272</v>
      </c>
      <c r="D119" s="176" t="s">
        <v>172</v>
      </c>
      <c r="E119" s="177">
        <v>17</v>
      </c>
      <c r="F119" s="178"/>
      <c r="G119" s="179">
        <f>ROUND(E119*F119,2)</f>
        <v>0</v>
      </c>
      <c r="H119" s="158"/>
      <c r="I119" s="157">
        <f>ROUND(E119*H119,2)</f>
        <v>0</v>
      </c>
      <c r="J119" s="158"/>
      <c r="K119" s="157">
        <f>ROUND(E119*J119,2)</f>
        <v>0</v>
      </c>
      <c r="L119" s="157">
        <v>21</v>
      </c>
      <c r="M119" s="157">
        <f>G119*(1+L119/100)</f>
        <v>0</v>
      </c>
      <c r="N119" s="157">
        <v>0</v>
      </c>
      <c r="O119" s="157">
        <f>ROUND(E119*N119,2)</f>
        <v>0</v>
      </c>
      <c r="P119" s="157">
        <v>0</v>
      </c>
      <c r="Q119" s="157">
        <f>ROUND(E119*P119,2)</f>
        <v>0</v>
      </c>
      <c r="R119" s="157"/>
      <c r="S119" s="157" t="s">
        <v>131</v>
      </c>
      <c r="T119" s="157" t="s">
        <v>132</v>
      </c>
      <c r="U119" s="157">
        <v>8.2000000000000003E-2</v>
      </c>
      <c r="V119" s="157">
        <f>ROUND(E119*U119,2)</f>
        <v>1.39</v>
      </c>
      <c r="W119" s="157"/>
      <c r="X119" s="157" t="s">
        <v>133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134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74">
        <v>46</v>
      </c>
      <c r="B120" s="175" t="s">
        <v>273</v>
      </c>
      <c r="C120" s="184" t="s">
        <v>274</v>
      </c>
      <c r="D120" s="176" t="s">
        <v>206</v>
      </c>
      <c r="E120" s="177">
        <v>4</v>
      </c>
      <c r="F120" s="178"/>
      <c r="G120" s="179">
        <f>ROUND(E120*F120,2)</f>
        <v>0</v>
      </c>
      <c r="H120" s="158"/>
      <c r="I120" s="157">
        <f>ROUND(E120*H120,2)</f>
        <v>0</v>
      </c>
      <c r="J120" s="158"/>
      <c r="K120" s="157">
        <f>ROUND(E120*J120,2)</f>
        <v>0</v>
      </c>
      <c r="L120" s="157">
        <v>21</v>
      </c>
      <c r="M120" s="157">
        <f>G120*(1+L120/100)</f>
        <v>0</v>
      </c>
      <c r="N120" s="157">
        <v>0</v>
      </c>
      <c r="O120" s="157">
        <f>ROUND(E120*N120,2)</f>
        <v>0</v>
      </c>
      <c r="P120" s="157">
        <v>0</v>
      </c>
      <c r="Q120" s="157">
        <f>ROUND(E120*P120,2)</f>
        <v>0</v>
      </c>
      <c r="R120" s="157"/>
      <c r="S120" s="157" t="s">
        <v>131</v>
      </c>
      <c r="T120" s="157" t="s">
        <v>132</v>
      </c>
      <c r="U120" s="157">
        <v>0.42499999999999999</v>
      </c>
      <c r="V120" s="157">
        <f>ROUND(E120*U120,2)</f>
        <v>1.7</v>
      </c>
      <c r="W120" s="157"/>
      <c r="X120" s="157" t="s">
        <v>133</v>
      </c>
      <c r="Y120" s="148"/>
      <c r="Z120" s="148"/>
      <c r="AA120" s="148"/>
      <c r="AB120" s="148"/>
      <c r="AC120" s="148"/>
      <c r="AD120" s="148"/>
      <c r="AE120" s="148"/>
      <c r="AF120" s="148"/>
      <c r="AG120" s="148" t="s">
        <v>134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74">
        <v>47</v>
      </c>
      <c r="B121" s="175" t="s">
        <v>275</v>
      </c>
      <c r="C121" s="184" t="s">
        <v>276</v>
      </c>
      <c r="D121" s="176" t="s">
        <v>206</v>
      </c>
      <c r="E121" s="177">
        <v>2</v>
      </c>
      <c r="F121" s="178"/>
      <c r="G121" s="179">
        <f>ROUND(E121*F121,2)</f>
        <v>0</v>
      </c>
      <c r="H121" s="158"/>
      <c r="I121" s="157">
        <f>ROUND(E121*H121,2)</f>
        <v>0</v>
      </c>
      <c r="J121" s="158"/>
      <c r="K121" s="157">
        <f>ROUND(E121*J121,2)</f>
        <v>0</v>
      </c>
      <c r="L121" s="157">
        <v>21</v>
      </c>
      <c r="M121" s="157">
        <f>G121*(1+L121/100)</f>
        <v>0</v>
      </c>
      <c r="N121" s="157">
        <v>0</v>
      </c>
      <c r="O121" s="157">
        <f>ROUND(E121*N121,2)</f>
        <v>0</v>
      </c>
      <c r="P121" s="157">
        <v>0</v>
      </c>
      <c r="Q121" s="157">
        <f>ROUND(E121*P121,2)</f>
        <v>0</v>
      </c>
      <c r="R121" s="157"/>
      <c r="S121" s="157" t="s">
        <v>131</v>
      </c>
      <c r="T121" s="157" t="s">
        <v>132</v>
      </c>
      <c r="U121" s="157">
        <v>0.16500000000000001</v>
      </c>
      <c r="V121" s="157">
        <f>ROUND(E121*U121,2)</f>
        <v>0.33</v>
      </c>
      <c r="W121" s="157"/>
      <c r="X121" s="157" t="s">
        <v>133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134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68">
        <v>48</v>
      </c>
      <c r="B122" s="169" t="s">
        <v>277</v>
      </c>
      <c r="C122" s="182" t="s">
        <v>278</v>
      </c>
      <c r="D122" s="170" t="s">
        <v>172</v>
      </c>
      <c r="E122" s="171">
        <v>17</v>
      </c>
      <c r="F122" s="172"/>
      <c r="G122" s="173">
        <f>ROUND(E122*F122,2)</f>
        <v>0</v>
      </c>
      <c r="H122" s="158"/>
      <c r="I122" s="157">
        <f>ROUND(E122*H122,2)</f>
        <v>0</v>
      </c>
      <c r="J122" s="158"/>
      <c r="K122" s="157">
        <f>ROUND(E122*J122,2)</f>
        <v>0</v>
      </c>
      <c r="L122" s="157">
        <v>21</v>
      </c>
      <c r="M122" s="157">
        <f>G122*(1+L122/100)</f>
        <v>0</v>
      </c>
      <c r="N122" s="157">
        <v>0</v>
      </c>
      <c r="O122" s="157">
        <f>ROUND(E122*N122,2)</f>
        <v>0</v>
      </c>
      <c r="P122" s="157">
        <v>0</v>
      </c>
      <c r="Q122" s="157">
        <f>ROUND(E122*P122,2)</f>
        <v>0</v>
      </c>
      <c r="R122" s="157"/>
      <c r="S122" s="157" t="s">
        <v>131</v>
      </c>
      <c r="T122" s="157" t="s">
        <v>132</v>
      </c>
      <c r="U122" s="157">
        <v>2.9000000000000001E-2</v>
      </c>
      <c r="V122" s="157">
        <f>ROUND(E122*U122,2)</f>
        <v>0.49</v>
      </c>
      <c r="W122" s="157"/>
      <c r="X122" s="157" t="s">
        <v>133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134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245" t="s">
        <v>279</v>
      </c>
      <c r="D123" s="246"/>
      <c r="E123" s="246"/>
      <c r="F123" s="246"/>
      <c r="G123" s="246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157</v>
      </c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8">
        <v>49</v>
      </c>
      <c r="B124" s="169" t="s">
        <v>280</v>
      </c>
      <c r="C124" s="182" t="s">
        <v>281</v>
      </c>
      <c r="D124" s="170" t="s">
        <v>172</v>
      </c>
      <c r="E124" s="171">
        <v>17</v>
      </c>
      <c r="F124" s="172"/>
      <c r="G124" s="173">
        <f>ROUND(E124*F124,2)</f>
        <v>0</v>
      </c>
      <c r="H124" s="158"/>
      <c r="I124" s="157">
        <f>ROUND(E124*H124,2)</f>
        <v>0</v>
      </c>
      <c r="J124" s="158"/>
      <c r="K124" s="157">
        <f>ROUND(E124*J124,2)</f>
        <v>0</v>
      </c>
      <c r="L124" s="157">
        <v>21</v>
      </c>
      <c r="M124" s="157">
        <f>G124*(1+L124/100)</f>
        <v>0</v>
      </c>
      <c r="N124" s="157">
        <v>1.0000000000000001E-5</v>
      </c>
      <c r="O124" s="157">
        <f>ROUND(E124*N124,2)</f>
        <v>0</v>
      </c>
      <c r="P124" s="157">
        <v>0</v>
      </c>
      <c r="Q124" s="157">
        <f>ROUND(E124*P124,2)</f>
        <v>0</v>
      </c>
      <c r="R124" s="157"/>
      <c r="S124" s="157" t="s">
        <v>131</v>
      </c>
      <c r="T124" s="157" t="s">
        <v>132</v>
      </c>
      <c r="U124" s="157">
        <v>6.2E-2</v>
      </c>
      <c r="V124" s="157">
        <f>ROUND(E124*U124,2)</f>
        <v>1.05</v>
      </c>
      <c r="W124" s="157"/>
      <c r="X124" s="157" t="s">
        <v>133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134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245" t="s">
        <v>282</v>
      </c>
      <c r="D125" s="246"/>
      <c r="E125" s="246"/>
      <c r="F125" s="246"/>
      <c r="G125" s="246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157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74">
        <v>50</v>
      </c>
      <c r="B126" s="175" t="s">
        <v>283</v>
      </c>
      <c r="C126" s="184" t="s">
        <v>284</v>
      </c>
      <c r="D126" s="176" t="s">
        <v>206</v>
      </c>
      <c r="E126" s="177">
        <v>4</v>
      </c>
      <c r="F126" s="178"/>
      <c r="G126" s="179">
        <f>ROUND(E126*F126,2)</f>
        <v>0</v>
      </c>
      <c r="H126" s="158"/>
      <c r="I126" s="157">
        <f>ROUND(E126*H126,2)</f>
        <v>0</v>
      </c>
      <c r="J126" s="158"/>
      <c r="K126" s="157">
        <f>ROUND(E126*J126,2)</f>
        <v>0</v>
      </c>
      <c r="L126" s="157">
        <v>21</v>
      </c>
      <c r="M126" s="157">
        <f>G126*(1+L126/100)</f>
        <v>0</v>
      </c>
      <c r="N126" s="157">
        <v>0</v>
      </c>
      <c r="O126" s="157">
        <f>ROUND(E126*N126,2)</f>
        <v>0</v>
      </c>
      <c r="P126" s="157">
        <v>0</v>
      </c>
      <c r="Q126" s="157">
        <f>ROUND(E126*P126,2)</f>
        <v>0</v>
      </c>
      <c r="R126" s="157"/>
      <c r="S126" s="157" t="s">
        <v>210</v>
      </c>
      <c r="T126" s="157" t="s">
        <v>215</v>
      </c>
      <c r="U126" s="157">
        <v>0.42499999999999999</v>
      </c>
      <c r="V126" s="157">
        <f>ROUND(E126*U126,2)</f>
        <v>1.7</v>
      </c>
      <c r="W126" s="157"/>
      <c r="X126" s="157" t="s">
        <v>133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134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74">
        <v>51</v>
      </c>
      <c r="B127" s="175" t="s">
        <v>285</v>
      </c>
      <c r="C127" s="184" t="s">
        <v>286</v>
      </c>
      <c r="D127" s="176" t="s">
        <v>172</v>
      </c>
      <c r="E127" s="177">
        <v>5</v>
      </c>
      <c r="F127" s="178"/>
      <c r="G127" s="179">
        <f>ROUND(E127*F127,2)</f>
        <v>0</v>
      </c>
      <c r="H127" s="158"/>
      <c r="I127" s="157">
        <f>ROUND(E127*H127,2)</f>
        <v>0</v>
      </c>
      <c r="J127" s="158"/>
      <c r="K127" s="157">
        <f>ROUND(E127*J127,2)</f>
        <v>0</v>
      </c>
      <c r="L127" s="157">
        <v>21</v>
      </c>
      <c r="M127" s="157">
        <f>G127*(1+L127/100)</f>
        <v>0</v>
      </c>
      <c r="N127" s="157">
        <v>4.0000000000000003E-5</v>
      </c>
      <c r="O127" s="157">
        <f>ROUND(E127*N127,2)</f>
        <v>0</v>
      </c>
      <c r="P127" s="157">
        <v>0</v>
      </c>
      <c r="Q127" s="157">
        <f>ROUND(E127*P127,2)</f>
        <v>0</v>
      </c>
      <c r="R127" s="157"/>
      <c r="S127" s="157" t="s">
        <v>210</v>
      </c>
      <c r="T127" s="157" t="s">
        <v>215</v>
      </c>
      <c r="U127" s="157">
        <v>0</v>
      </c>
      <c r="V127" s="157">
        <f>ROUND(E127*U127,2)</f>
        <v>0</v>
      </c>
      <c r="W127" s="157"/>
      <c r="X127" s="157" t="s">
        <v>211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212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74">
        <v>52</v>
      </c>
      <c r="B128" s="175" t="s">
        <v>287</v>
      </c>
      <c r="C128" s="184" t="s">
        <v>288</v>
      </c>
      <c r="D128" s="176" t="s">
        <v>172</v>
      </c>
      <c r="E128" s="177">
        <v>12</v>
      </c>
      <c r="F128" s="178"/>
      <c r="G128" s="179">
        <f>ROUND(E128*F128,2)</f>
        <v>0</v>
      </c>
      <c r="H128" s="158"/>
      <c r="I128" s="157">
        <f>ROUND(E128*H128,2)</f>
        <v>0</v>
      </c>
      <c r="J128" s="158"/>
      <c r="K128" s="157">
        <f>ROUND(E128*J128,2)</f>
        <v>0</v>
      </c>
      <c r="L128" s="157">
        <v>21</v>
      </c>
      <c r="M128" s="157">
        <f>G128*(1+L128/100)</f>
        <v>0</v>
      </c>
      <c r="N128" s="157">
        <v>4.0000000000000003E-5</v>
      </c>
      <c r="O128" s="157">
        <f>ROUND(E128*N128,2)</f>
        <v>0</v>
      </c>
      <c r="P128" s="157">
        <v>0</v>
      </c>
      <c r="Q128" s="157">
        <f>ROUND(E128*P128,2)</f>
        <v>0</v>
      </c>
      <c r="R128" s="157"/>
      <c r="S128" s="157" t="s">
        <v>210</v>
      </c>
      <c r="T128" s="157" t="s">
        <v>215</v>
      </c>
      <c r="U128" s="157">
        <v>0</v>
      </c>
      <c r="V128" s="157">
        <f>ROUND(E128*U128,2)</f>
        <v>0</v>
      </c>
      <c r="W128" s="157"/>
      <c r="X128" s="157" t="s">
        <v>211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212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74">
        <v>53</v>
      </c>
      <c r="B129" s="175" t="s">
        <v>289</v>
      </c>
      <c r="C129" s="184" t="s">
        <v>290</v>
      </c>
      <c r="D129" s="176" t="s">
        <v>139</v>
      </c>
      <c r="E129" s="177">
        <v>1.086E-2</v>
      </c>
      <c r="F129" s="178"/>
      <c r="G129" s="179">
        <f>ROUND(E129*F129,2)</f>
        <v>0</v>
      </c>
      <c r="H129" s="158"/>
      <c r="I129" s="157">
        <f>ROUND(E129*H129,2)</f>
        <v>0</v>
      </c>
      <c r="J129" s="158"/>
      <c r="K129" s="157">
        <f>ROUND(E129*J129,2)</f>
        <v>0</v>
      </c>
      <c r="L129" s="157">
        <v>21</v>
      </c>
      <c r="M129" s="157">
        <f>G129*(1+L129/100)</f>
        <v>0</v>
      </c>
      <c r="N129" s="157">
        <v>0</v>
      </c>
      <c r="O129" s="157">
        <f>ROUND(E129*N129,2)</f>
        <v>0</v>
      </c>
      <c r="P129" s="157">
        <v>0</v>
      </c>
      <c r="Q129" s="157">
        <f>ROUND(E129*P129,2)</f>
        <v>0</v>
      </c>
      <c r="R129" s="157"/>
      <c r="S129" s="157" t="s">
        <v>131</v>
      </c>
      <c r="T129" s="157" t="s">
        <v>132</v>
      </c>
      <c r="U129" s="157">
        <v>1.421</v>
      </c>
      <c r="V129" s="157">
        <f>ROUND(E129*U129,2)</f>
        <v>0.02</v>
      </c>
      <c r="W129" s="157"/>
      <c r="X129" s="157" t="s">
        <v>244</v>
      </c>
      <c r="Y129" s="148"/>
      <c r="Z129" s="148"/>
      <c r="AA129" s="148"/>
      <c r="AB129" s="148"/>
      <c r="AC129" s="148"/>
      <c r="AD129" s="148"/>
      <c r="AE129" s="148"/>
      <c r="AF129" s="148"/>
      <c r="AG129" s="148" t="s">
        <v>245</v>
      </c>
      <c r="AH129" s="148"/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x14ac:dyDescent="0.2">
      <c r="A130" s="162" t="s">
        <v>126</v>
      </c>
      <c r="B130" s="163" t="s">
        <v>76</v>
      </c>
      <c r="C130" s="181" t="s">
        <v>77</v>
      </c>
      <c r="D130" s="164"/>
      <c r="E130" s="165"/>
      <c r="F130" s="166"/>
      <c r="G130" s="167">
        <f>SUMIF(AG131:AG138,"&lt;&gt;NOR",G131:G138)</f>
        <v>0</v>
      </c>
      <c r="H130" s="161"/>
      <c r="I130" s="161">
        <f>SUM(I131:I138)</f>
        <v>0</v>
      </c>
      <c r="J130" s="161"/>
      <c r="K130" s="161">
        <f>SUM(K131:K138)</f>
        <v>0</v>
      </c>
      <c r="L130" s="161"/>
      <c r="M130" s="161">
        <f>SUM(M131:M138)</f>
        <v>0</v>
      </c>
      <c r="N130" s="161"/>
      <c r="O130" s="161">
        <f>SUM(O131:O138)</f>
        <v>0.03</v>
      </c>
      <c r="P130" s="161"/>
      <c r="Q130" s="161">
        <f>SUM(Q131:Q138)</f>
        <v>0</v>
      </c>
      <c r="R130" s="161"/>
      <c r="S130" s="161"/>
      <c r="T130" s="161"/>
      <c r="U130" s="161"/>
      <c r="V130" s="161">
        <f>SUM(V131:V138)</f>
        <v>6.09</v>
      </c>
      <c r="W130" s="161"/>
      <c r="X130" s="161"/>
      <c r="AG130" t="s">
        <v>127</v>
      </c>
    </row>
    <row r="131" spans="1:60" outlineLevel="1" x14ac:dyDescent="0.2">
      <c r="A131" s="168">
        <v>54</v>
      </c>
      <c r="B131" s="169" t="s">
        <v>291</v>
      </c>
      <c r="C131" s="182" t="s">
        <v>292</v>
      </c>
      <c r="D131" s="170" t="s">
        <v>293</v>
      </c>
      <c r="E131" s="171">
        <v>2</v>
      </c>
      <c r="F131" s="172"/>
      <c r="G131" s="173">
        <f>ROUND(E131*F131,2)</f>
        <v>0</v>
      </c>
      <c r="H131" s="158"/>
      <c r="I131" s="157">
        <f>ROUND(E131*H131,2)</f>
        <v>0</v>
      </c>
      <c r="J131" s="158"/>
      <c r="K131" s="157">
        <f>ROUND(E131*J131,2)</f>
        <v>0</v>
      </c>
      <c r="L131" s="157">
        <v>21</v>
      </c>
      <c r="M131" s="157">
        <f>G131*(1+L131/100)</f>
        <v>0</v>
      </c>
      <c r="N131" s="157">
        <v>1.41E-3</v>
      </c>
      <c r="O131" s="157">
        <f>ROUND(E131*N131,2)</f>
        <v>0</v>
      </c>
      <c r="P131" s="157">
        <v>0</v>
      </c>
      <c r="Q131" s="157">
        <f>ROUND(E131*P131,2)</f>
        <v>0</v>
      </c>
      <c r="R131" s="157"/>
      <c r="S131" s="157" t="s">
        <v>131</v>
      </c>
      <c r="T131" s="157" t="s">
        <v>132</v>
      </c>
      <c r="U131" s="157">
        <v>1.575</v>
      </c>
      <c r="V131" s="157">
        <f>ROUND(E131*U131,2)</f>
        <v>3.15</v>
      </c>
      <c r="W131" s="157"/>
      <c r="X131" s="157" t="s">
        <v>133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134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245" t="s">
        <v>294</v>
      </c>
      <c r="D132" s="246"/>
      <c r="E132" s="246"/>
      <c r="F132" s="246"/>
      <c r="G132" s="246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157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4">
        <v>55</v>
      </c>
      <c r="B133" s="175" t="s">
        <v>295</v>
      </c>
      <c r="C133" s="184" t="s">
        <v>296</v>
      </c>
      <c r="D133" s="176" t="s">
        <v>206</v>
      </c>
      <c r="E133" s="177">
        <v>2</v>
      </c>
      <c r="F133" s="178"/>
      <c r="G133" s="179">
        <f t="shared" ref="G133:G138" si="0">ROUND(E133*F133,2)</f>
        <v>0</v>
      </c>
      <c r="H133" s="158"/>
      <c r="I133" s="157">
        <f t="shared" ref="I133:I138" si="1">ROUND(E133*H133,2)</f>
        <v>0</v>
      </c>
      <c r="J133" s="158"/>
      <c r="K133" s="157">
        <f t="shared" ref="K133:K138" si="2">ROUND(E133*J133,2)</f>
        <v>0</v>
      </c>
      <c r="L133" s="157">
        <v>21</v>
      </c>
      <c r="M133" s="157">
        <f t="shared" ref="M133:M138" si="3">G133*(1+L133/100)</f>
        <v>0</v>
      </c>
      <c r="N133" s="157">
        <v>1.72E-3</v>
      </c>
      <c r="O133" s="157">
        <f t="shared" ref="O133:O138" si="4">ROUND(E133*N133,2)</f>
        <v>0</v>
      </c>
      <c r="P133" s="157">
        <v>0</v>
      </c>
      <c r="Q133" s="157">
        <f t="shared" ref="Q133:Q138" si="5">ROUND(E133*P133,2)</f>
        <v>0</v>
      </c>
      <c r="R133" s="157"/>
      <c r="S133" s="157" t="s">
        <v>131</v>
      </c>
      <c r="T133" s="157" t="s">
        <v>215</v>
      </c>
      <c r="U133" s="157">
        <v>0.47599999999999998</v>
      </c>
      <c r="V133" s="157">
        <f t="shared" ref="V133:V138" si="6">ROUND(E133*U133,2)</f>
        <v>0.95</v>
      </c>
      <c r="W133" s="157"/>
      <c r="X133" s="157" t="s">
        <v>133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134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4">
        <v>56</v>
      </c>
      <c r="B134" s="175" t="s">
        <v>297</v>
      </c>
      <c r="C134" s="184" t="s">
        <v>298</v>
      </c>
      <c r="D134" s="176" t="s">
        <v>206</v>
      </c>
      <c r="E134" s="177">
        <v>2</v>
      </c>
      <c r="F134" s="178"/>
      <c r="G134" s="179">
        <f t="shared" si="0"/>
        <v>0</v>
      </c>
      <c r="H134" s="158"/>
      <c r="I134" s="157">
        <f t="shared" si="1"/>
        <v>0</v>
      </c>
      <c r="J134" s="158"/>
      <c r="K134" s="157">
        <f t="shared" si="2"/>
        <v>0</v>
      </c>
      <c r="L134" s="157">
        <v>21</v>
      </c>
      <c r="M134" s="157">
        <f t="shared" si="3"/>
        <v>0</v>
      </c>
      <c r="N134" s="157">
        <v>1.2E-4</v>
      </c>
      <c r="O134" s="157">
        <f t="shared" si="4"/>
        <v>0</v>
      </c>
      <c r="P134" s="157">
        <v>0</v>
      </c>
      <c r="Q134" s="157">
        <f t="shared" si="5"/>
        <v>0</v>
      </c>
      <c r="R134" s="157"/>
      <c r="S134" s="157" t="s">
        <v>131</v>
      </c>
      <c r="T134" s="157" t="s">
        <v>132</v>
      </c>
      <c r="U134" s="157">
        <v>0.47599999999999998</v>
      </c>
      <c r="V134" s="157">
        <f t="shared" si="6"/>
        <v>0.95</v>
      </c>
      <c r="W134" s="157"/>
      <c r="X134" s="157" t="s">
        <v>133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134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4">
        <v>57</v>
      </c>
      <c r="B135" s="175" t="s">
        <v>299</v>
      </c>
      <c r="C135" s="184" t="s">
        <v>300</v>
      </c>
      <c r="D135" s="176" t="s">
        <v>206</v>
      </c>
      <c r="E135" s="177">
        <v>2</v>
      </c>
      <c r="F135" s="178"/>
      <c r="G135" s="179">
        <f t="shared" si="0"/>
        <v>0</v>
      </c>
      <c r="H135" s="158"/>
      <c r="I135" s="157">
        <f t="shared" si="1"/>
        <v>0</v>
      </c>
      <c r="J135" s="158"/>
      <c r="K135" s="157">
        <f t="shared" si="2"/>
        <v>0</v>
      </c>
      <c r="L135" s="157">
        <v>21</v>
      </c>
      <c r="M135" s="157">
        <f t="shared" si="3"/>
        <v>0</v>
      </c>
      <c r="N135" s="157">
        <v>4.0999999999999999E-4</v>
      </c>
      <c r="O135" s="157">
        <f t="shared" si="4"/>
        <v>0</v>
      </c>
      <c r="P135" s="157">
        <v>0</v>
      </c>
      <c r="Q135" s="157">
        <f t="shared" si="5"/>
        <v>0</v>
      </c>
      <c r="R135" s="157"/>
      <c r="S135" s="157" t="s">
        <v>131</v>
      </c>
      <c r="T135" s="157" t="s">
        <v>215</v>
      </c>
      <c r="U135" s="157">
        <v>0.246</v>
      </c>
      <c r="V135" s="157">
        <f t="shared" si="6"/>
        <v>0.49</v>
      </c>
      <c r="W135" s="157"/>
      <c r="X135" s="157" t="s">
        <v>133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134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74">
        <v>58</v>
      </c>
      <c r="B136" s="175" t="s">
        <v>301</v>
      </c>
      <c r="C136" s="184" t="s">
        <v>302</v>
      </c>
      <c r="D136" s="176" t="s">
        <v>206</v>
      </c>
      <c r="E136" s="177">
        <v>2</v>
      </c>
      <c r="F136" s="178"/>
      <c r="G136" s="179">
        <f t="shared" si="0"/>
        <v>0</v>
      </c>
      <c r="H136" s="158"/>
      <c r="I136" s="157">
        <f t="shared" si="1"/>
        <v>0</v>
      </c>
      <c r="J136" s="158"/>
      <c r="K136" s="157">
        <f t="shared" si="2"/>
        <v>0</v>
      </c>
      <c r="L136" s="157">
        <v>21</v>
      </c>
      <c r="M136" s="157">
        <f t="shared" si="3"/>
        <v>0</v>
      </c>
      <c r="N136" s="157">
        <v>2.2000000000000001E-4</v>
      </c>
      <c r="O136" s="157">
        <f t="shared" si="4"/>
        <v>0</v>
      </c>
      <c r="P136" s="157">
        <v>0</v>
      </c>
      <c r="Q136" s="157">
        <f t="shared" si="5"/>
        <v>0</v>
      </c>
      <c r="R136" s="157"/>
      <c r="S136" s="157" t="s">
        <v>131</v>
      </c>
      <c r="T136" s="157" t="s">
        <v>215</v>
      </c>
      <c r="U136" s="157">
        <v>0.246</v>
      </c>
      <c r="V136" s="157">
        <f t="shared" si="6"/>
        <v>0.49</v>
      </c>
      <c r="W136" s="157"/>
      <c r="X136" s="157" t="s">
        <v>133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134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outlineLevel="1" x14ac:dyDescent="0.2">
      <c r="A137" s="174">
        <v>59</v>
      </c>
      <c r="B137" s="175" t="s">
        <v>303</v>
      </c>
      <c r="C137" s="184" t="s">
        <v>304</v>
      </c>
      <c r="D137" s="176" t="s">
        <v>206</v>
      </c>
      <c r="E137" s="177">
        <v>2</v>
      </c>
      <c r="F137" s="178"/>
      <c r="G137" s="179">
        <f t="shared" si="0"/>
        <v>0</v>
      </c>
      <c r="H137" s="158"/>
      <c r="I137" s="157">
        <f t="shared" si="1"/>
        <v>0</v>
      </c>
      <c r="J137" s="158"/>
      <c r="K137" s="157">
        <f t="shared" si="2"/>
        <v>0</v>
      </c>
      <c r="L137" s="157">
        <v>21</v>
      </c>
      <c r="M137" s="157">
        <f t="shared" si="3"/>
        <v>0</v>
      </c>
      <c r="N137" s="157">
        <v>1.4E-2</v>
      </c>
      <c r="O137" s="157">
        <f t="shared" si="4"/>
        <v>0.03</v>
      </c>
      <c r="P137" s="157">
        <v>0</v>
      </c>
      <c r="Q137" s="157">
        <f t="shared" si="5"/>
        <v>0</v>
      </c>
      <c r="R137" s="157" t="s">
        <v>305</v>
      </c>
      <c r="S137" s="157" t="s">
        <v>131</v>
      </c>
      <c r="T137" s="157" t="s">
        <v>215</v>
      </c>
      <c r="U137" s="157">
        <v>0</v>
      </c>
      <c r="V137" s="157">
        <f t="shared" si="6"/>
        <v>0</v>
      </c>
      <c r="W137" s="157"/>
      <c r="X137" s="157" t="s">
        <v>211</v>
      </c>
      <c r="Y137" s="148"/>
      <c r="Z137" s="148"/>
      <c r="AA137" s="148"/>
      <c r="AB137" s="148"/>
      <c r="AC137" s="148"/>
      <c r="AD137" s="148"/>
      <c r="AE137" s="148"/>
      <c r="AF137" s="148"/>
      <c r="AG137" s="148" t="s">
        <v>212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ht="22.5" outlineLevel="1" x14ac:dyDescent="0.2">
      <c r="A138" s="174">
        <v>60</v>
      </c>
      <c r="B138" s="175" t="s">
        <v>306</v>
      </c>
      <c r="C138" s="184" t="s">
        <v>307</v>
      </c>
      <c r="D138" s="176" t="s">
        <v>139</v>
      </c>
      <c r="E138" s="177">
        <v>3.576E-2</v>
      </c>
      <c r="F138" s="178"/>
      <c r="G138" s="179">
        <f t="shared" si="0"/>
        <v>0</v>
      </c>
      <c r="H138" s="158"/>
      <c r="I138" s="157">
        <f t="shared" si="1"/>
        <v>0</v>
      </c>
      <c r="J138" s="158"/>
      <c r="K138" s="157">
        <f t="shared" si="2"/>
        <v>0</v>
      </c>
      <c r="L138" s="157">
        <v>21</v>
      </c>
      <c r="M138" s="157">
        <f t="shared" si="3"/>
        <v>0</v>
      </c>
      <c r="N138" s="157">
        <v>0</v>
      </c>
      <c r="O138" s="157">
        <f t="shared" si="4"/>
        <v>0</v>
      </c>
      <c r="P138" s="157">
        <v>0</v>
      </c>
      <c r="Q138" s="157">
        <f t="shared" si="5"/>
        <v>0</v>
      </c>
      <c r="R138" s="157"/>
      <c r="S138" s="157" t="s">
        <v>131</v>
      </c>
      <c r="T138" s="157" t="s">
        <v>132</v>
      </c>
      <c r="U138" s="157">
        <v>1.629</v>
      </c>
      <c r="V138" s="157">
        <f t="shared" si="6"/>
        <v>0.06</v>
      </c>
      <c r="W138" s="157"/>
      <c r="X138" s="157" t="s">
        <v>244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245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x14ac:dyDescent="0.2">
      <c r="A139" s="162" t="s">
        <v>126</v>
      </c>
      <c r="B139" s="163" t="s">
        <v>78</v>
      </c>
      <c r="C139" s="181" t="s">
        <v>79</v>
      </c>
      <c r="D139" s="164"/>
      <c r="E139" s="165"/>
      <c r="F139" s="166"/>
      <c r="G139" s="167">
        <f>SUMIF(AG140:AG143,"&lt;&gt;NOR",G140:G143)</f>
        <v>0</v>
      </c>
      <c r="H139" s="161"/>
      <c r="I139" s="161">
        <f>SUM(I140:I143)</f>
        <v>0</v>
      </c>
      <c r="J139" s="161"/>
      <c r="K139" s="161">
        <f>SUM(K140:K143)</f>
        <v>0</v>
      </c>
      <c r="L139" s="161"/>
      <c r="M139" s="161">
        <f>SUM(M140:M143)</f>
        <v>0</v>
      </c>
      <c r="N139" s="161"/>
      <c r="O139" s="161">
        <f>SUM(O140:O143)</f>
        <v>7.0000000000000007E-2</v>
      </c>
      <c r="P139" s="161"/>
      <c r="Q139" s="161">
        <f>SUM(Q140:Q143)</f>
        <v>0</v>
      </c>
      <c r="R139" s="161"/>
      <c r="S139" s="161"/>
      <c r="T139" s="161"/>
      <c r="U139" s="161"/>
      <c r="V139" s="161">
        <f>SUM(V140:V143)</f>
        <v>5.85</v>
      </c>
      <c r="W139" s="161"/>
      <c r="X139" s="161"/>
      <c r="AG139" t="s">
        <v>127</v>
      </c>
    </row>
    <row r="140" spans="1:60" outlineLevel="1" x14ac:dyDescent="0.2">
      <c r="A140" s="174">
        <v>61</v>
      </c>
      <c r="B140" s="175" t="s">
        <v>308</v>
      </c>
      <c r="C140" s="184" t="s">
        <v>309</v>
      </c>
      <c r="D140" s="176" t="s">
        <v>206</v>
      </c>
      <c r="E140" s="177">
        <v>3</v>
      </c>
      <c r="F140" s="178"/>
      <c r="G140" s="179">
        <f>ROUND(E140*F140,2)</f>
        <v>0</v>
      </c>
      <c r="H140" s="158"/>
      <c r="I140" s="157">
        <f>ROUND(E140*H140,2)</f>
        <v>0</v>
      </c>
      <c r="J140" s="158"/>
      <c r="K140" s="157">
        <f>ROUND(E140*J140,2)</f>
        <v>0</v>
      </c>
      <c r="L140" s="157">
        <v>21</v>
      </c>
      <c r="M140" s="157">
        <f>G140*(1+L140/100)</f>
        <v>0</v>
      </c>
      <c r="N140" s="157">
        <v>0</v>
      </c>
      <c r="O140" s="157">
        <f>ROUND(E140*N140,2)</f>
        <v>0</v>
      </c>
      <c r="P140" s="157">
        <v>0</v>
      </c>
      <c r="Q140" s="157">
        <f>ROUND(E140*P140,2)</f>
        <v>0</v>
      </c>
      <c r="R140" s="157"/>
      <c r="S140" s="157" t="s">
        <v>131</v>
      </c>
      <c r="T140" s="157" t="s">
        <v>132</v>
      </c>
      <c r="U140" s="157">
        <v>1.45</v>
      </c>
      <c r="V140" s="157">
        <f>ROUND(E140*U140,2)</f>
        <v>4.3499999999999996</v>
      </c>
      <c r="W140" s="157"/>
      <c r="X140" s="157" t="s">
        <v>133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134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74">
        <v>62</v>
      </c>
      <c r="B141" s="175" t="s">
        <v>310</v>
      </c>
      <c r="C141" s="184" t="s">
        <v>311</v>
      </c>
      <c r="D141" s="176" t="s">
        <v>206</v>
      </c>
      <c r="E141" s="177">
        <v>1</v>
      </c>
      <c r="F141" s="178"/>
      <c r="G141" s="179">
        <f>ROUND(E141*F141,2)</f>
        <v>0</v>
      </c>
      <c r="H141" s="158"/>
      <c r="I141" s="157">
        <f>ROUND(E141*H141,2)</f>
        <v>0</v>
      </c>
      <c r="J141" s="158"/>
      <c r="K141" s="157">
        <f>ROUND(E141*J141,2)</f>
        <v>0</v>
      </c>
      <c r="L141" s="157">
        <v>21</v>
      </c>
      <c r="M141" s="157">
        <f>G141*(1+L141/100)</f>
        <v>0</v>
      </c>
      <c r="N141" s="157">
        <v>0</v>
      </c>
      <c r="O141" s="157">
        <f>ROUND(E141*N141,2)</f>
        <v>0</v>
      </c>
      <c r="P141" s="157">
        <v>0</v>
      </c>
      <c r="Q141" s="157">
        <f>ROUND(E141*P141,2)</f>
        <v>0</v>
      </c>
      <c r="R141" s="157"/>
      <c r="S141" s="157" t="s">
        <v>131</v>
      </c>
      <c r="T141" s="157" t="s">
        <v>132</v>
      </c>
      <c r="U141" s="157">
        <v>1.5</v>
      </c>
      <c r="V141" s="157">
        <f>ROUND(E141*U141,2)</f>
        <v>1.5</v>
      </c>
      <c r="W141" s="157"/>
      <c r="X141" s="157" t="s">
        <v>133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134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74">
        <v>63</v>
      </c>
      <c r="B142" s="175" t="s">
        <v>312</v>
      </c>
      <c r="C142" s="184" t="s">
        <v>313</v>
      </c>
      <c r="D142" s="176" t="s">
        <v>206</v>
      </c>
      <c r="E142" s="177">
        <v>3</v>
      </c>
      <c r="F142" s="178"/>
      <c r="G142" s="179">
        <f>ROUND(E142*F142,2)</f>
        <v>0</v>
      </c>
      <c r="H142" s="158"/>
      <c r="I142" s="157">
        <f>ROUND(E142*H142,2)</f>
        <v>0</v>
      </c>
      <c r="J142" s="158"/>
      <c r="K142" s="157">
        <f>ROUND(E142*J142,2)</f>
        <v>0</v>
      </c>
      <c r="L142" s="157">
        <v>21</v>
      </c>
      <c r="M142" s="157">
        <f>G142*(1+L142/100)</f>
        <v>0</v>
      </c>
      <c r="N142" s="157">
        <v>1.6E-2</v>
      </c>
      <c r="O142" s="157">
        <f>ROUND(E142*N142,2)</f>
        <v>0.05</v>
      </c>
      <c r="P142" s="157">
        <v>0</v>
      </c>
      <c r="Q142" s="157">
        <f>ROUND(E142*P142,2)</f>
        <v>0</v>
      </c>
      <c r="R142" s="157"/>
      <c r="S142" s="157" t="s">
        <v>210</v>
      </c>
      <c r="T142" s="157" t="s">
        <v>215</v>
      </c>
      <c r="U142" s="157">
        <v>0</v>
      </c>
      <c r="V142" s="157">
        <f>ROUND(E142*U142,2)</f>
        <v>0</v>
      </c>
      <c r="W142" s="157"/>
      <c r="X142" s="157" t="s">
        <v>211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212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74">
        <v>64</v>
      </c>
      <c r="B143" s="175" t="s">
        <v>314</v>
      </c>
      <c r="C143" s="184" t="s">
        <v>315</v>
      </c>
      <c r="D143" s="176" t="s">
        <v>206</v>
      </c>
      <c r="E143" s="177">
        <v>1</v>
      </c>
      <c r="F143" s="178"/>
      <c r="G143" s="179">
        <f>ROUND(E143*F143,2)</f>
        <v>0</v>
      </c>
      <c r="H143" s="158"/>
      <c r="I143" s="157">
        <f>ROUND(E143*H143,2)</f>
        <v>0</v>
      </c>
      <c r="J143" s="158"/>
      <c r="K143" s="157">
        <f>ROUND(E143*J143,2)</f>
        <v>0</v>
      </c>
      <c r="L143" s="157">
        <v>21</v>
      </c>
      <c r="M143" s="157">
        <f>G143*(1+L143/100)</f>
        <v>0</v>
      </c>
      <c r="N143" s="157">
        <v>1.7000000000000001E-2</v>
      </c>
      <c r="O143" s="157">
        <f>ROUND(E143*N143,2)</f>
        <v>0.02</v>
      </c>
      <c r="P143" s="157">
        <v>0</v>
      </c>
      <c r="Q143" s="157">
        <f>ROUND(E143*P143,2)</f>
        <v>0</v>
      </c>
      <c r="R143" s="157"/>
      <c r="S143" s="157" t="s">
        <v>210</v>
      </c>
      <c r="T143" s="157" t="s">
        <v>215</v>
      </c>
      <c r="U143" s="157">
        <v>0</v>
      </c>
      <c r="V143" s="157">
        <f>ROUND(E143*U143,2)</f>
        <v>0</v>
      </c>
      <c r="W143" s="157"/>
      <c r="X143" s="157" t="s">
        <v>211</v>
      </c>
      <c r="Y143" s="148"/>
      <c r="Z143" s="148"/>
      <c r="AA143" s="148"/>
      <c r="AB143" s="148"/>
      <c r="AC143" s="148"/>
      <c r="AD143" s="148"/>
      <c r="AE143" s="148"/>
      <c r="AF143" s="148"/>
      <c r="AG143" s="148" t="s">
        <v>212</v>
      </c>
      <c r="AH143" s="148"/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x14ac:dyDescent="0.2">
      <c r="A144" s="162" t="s">
        <v>126</v>
      </c>
      <c r="B144" s="163" t="s">
        <v>80</v>
      </c>
      <c r="C144" s="181" t="s">
        <v>81</v>
      </c>
      <c r="D144" s="164"/>
      <c r="E144" s="165"/>
      <c r="F144" s="166"/>
      <c r="G144" s="167">
        <f>SUMIF(AG145:AG148,"&lt;&gt;NOR",G145:G148)</f>
        <v>0</v>
      </c>
      <c r="H144" s="161"/>
      <c r="I144" s="161">
        <f>SUM(I145:I148)</f>
        <v>0</v>
      </c>
      <c r="J144" s="161"/>
      <c r="K144" s="161">
        <f>SUM(K145:K148)</f>
        <v>0</v>
      </c>
      <c r="L144" s="161"/>
      <c r="M144" s="161">
        <f>SUM(M145:M148)</f>
        <v>0</v>
      </c>
      <c r="N144" s="161"/>
      <c r="O144" s="161">
        <f>SUM(O145:O148)</f>
        <v>0</v>
      </c>
      <c r="P144" s="161"/>
      <c r="Q144" s="161">
        <f>SUM(Q145:Q148)</f>
        <v>0</v>
      </c>
      <c r="R144" s="161"/>
      <c r="S144" s="161"/>
      <c r="T144" s="161"/>
      <c r="U144" s="161"/>
      <c r="V144" s="161">
        <f>SUM(V145:V148)</f>
        <v>0.87</v>
      </c>
      <c r="W144" s="161"/>
      <c r="X144" s="161"/>
      <c r="AG144" t="s">
        <v>127</v>
      </c>
    </row>
    <row r="145" spans="1:60" ht="22.5" outlineLevel="1" x14ac:dyDescent="0.2">
      <c r="A145" s="168">
        <v>65</v>
      </c>
      <c r="B145" s="169" t="s">
        <v>316</v>
      </c>
      <c r="C145" s="182" t="s">
        <v>317</v>
      </c>
      <c r="D145" s="170" t="s">
        <v>143</v>
      </c>
      <c r="E145" s="171">
        <v>54.44</v>
      </c>
      <c r="F145" s="172"/>
      <c r="G145" s="173">
        <f>ROUND(E145*F145,2)</f>
        <v>0</v>
      </c>
      <c r="H145" s="158"/>
      <c r="I145" s="157">
        <f>ROUND(E145*H145,2)</f>
        <v>0</v>
      </c>
      <c r="J145" s="158"/>
      <c r="K145" s="157">
        <f>ROUND(E145*J145,2)</f>
        <v>0</v>
      </c>
      <c r="L145" s="157">
        <v>21</v>
      </c>
      <c r="M145" s="157">
        <f>G145*(1+L145/100)</f>
        <v>0</v>
      </c>
      <c r="N145" s="157">
        <v>0</v>
      </c>
      <c r="O145" s="157">
        <f>ROUND(E145*N145,2)</f>
        <v>0</v>
      </c>
      <c r="P145" s="157">
        <v>0</v>
      </c>
      <c r="Q145" s="157">
        <f>ROUND(E145*P145,2)</f>
        <v>0</v>
      </c>
      <c r="R145" s="157"/>
      <c r="S145" s="157" t="s">
        <v>131</v>
      </c>
      <c r="T145" s="157" t="s">
        <v>132</v>
      </c>
      <c r="U145" s="157">
        <v>1.6E-2</v>
      </c>
      <c r="V145" s="157">
        <f>ROUND(E145*U145,2)</f>
        <v>0.87</v>
      </c>
      <c r="W145" s="157"/>
      <c r="X145" s="157" t="s">
        <v>133</v>
      </c>
      <c r="Y145" s="148"/>
      <c r="Z145" s="148"/>
      <c r="AA145" s="148"/>
      <c r="AB145" s="148"/>
      <c r="AC145" s="148"/>
      <c r="AD145" s="148"/>
      <c r="AE145" s="148"/>
      <c r="AF145" s="148"/>
      <c r="AG145" s="148" t="s">
        <v>134</v>
      </c>
      <c r="AH145" s="148"/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outlineLevel="1" x14ac:dyDescent="0.2">
      <c r="A146" s="155"/>
      <c r="B146" s="156"/>
      <c r="C146" s="183" t="s">
        <v>166</v>
      </c>
      <c r="D146" s="159"/>
      <c r="E146" s="160">
        <v>38.64</v>
      </c>
      <c r="F146" s="157"/>
      <c r="G146" s="157"/>
      <c r="H146" s="157"/>
      <c r="I146" s="157"/>
      <c r="J146" s="157"/>
      <c r="K146" s="157"/>
      <c r="L146" s="157"/>
      <c r="M146" s="157"/>
      <c r="N146" s="157"/>
      <c r="O146" s="157"/>
      <c r="P146" s="157"/>
      <c r="Q146" s="157"/>
      <c r="R146" s="157"/>
      <c r="S146" s="157"/>
      <c r="T146" s="157"/>
      <c r="U146" s="157"/>
      <c r="V146" s="157"/>
      <c r="W146" s="157"/>
      <c r="X146" s="157"/>
      <c r="Y146" s="148"/>
      <c r="Z146" s="148"/>
      <c r="AA146" s="148"/>
      <c r="AB146" s="148"/>
      <c r="AC146" s="148"/>
      <c r="AD146" s="148"/>
      <c r="AE146" s="148"/>
      <c r="AF146" s="148"/>
      <c r="AG146" s="148" t="s">
        <v>136</v>
      </c>
      <c r="AH146" s="148">
        <v>0</v>
      </c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3" t="s">
        <v>158</v>
      </c>
      <c r="D147" s="159"/>
      <c r="E147" s="160">
        <v>10.72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136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83" t="s">
        <v>159</v>
      </c>
      <c r="D148" s="159"/>
      <c r="E148" s="160">
        <v>5.08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136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x14ac:dyDescent="0.2">
      <c r="A149" s="162" t="s">
        <v>126</v>
      </c>
      <c r="B149" s="163" t="s">
        <v>82</v>
      </c>
      <c r="C149" s="181" t="s">
        <v>83</v>
      </c>
      <c r="D149" s="164"/>
      <c r="E149" s="165"/>
      <c r="F149" s="166"/>
      <c r="G149" s="167">
        <f>SUMIF(AG150:AG151,"&lt;&gt;NOR",G150:G151)</f>
        <v>0</v>
      </c>
      <c r="H149" s="161"/>
      <c r="I149" s="161">
        <f>SUM(I150:I151)</f>
        <v>0</v>
      </c>
      <c r="J149" s="161"/>
      <c r="K149" s="161">
        <f>SUM(K150:K151)</f>
        <v>0</v>
      </c>
      <c r="L149" s="161"/>
      <c r="M149" s="161">
        <f>SUM(M150:M151)</f>
        <v>0</v>
      </c>
      <c r="N149" s="161"/>
      <c r="O149" s="161">
        <f>SUM(O150:O151)</f>
        <v>0</v>
      </c>
      <c r="P149" s="161"/>
      <c r="Q149" s="161">
        <f>SUM(Q150:Q151)</f>
        <v>0.77</v>
      </c>
      <c r="R149" s="161"/>
      <c r="S149" s="161"/>
      <c r="T149" s="161"/>
      <c r="U149" s="161"/>
      <c r="V149" s="161">
        <f>SUM(V150:V151)</f>
        <v>7.34</v>
      </c>
      <c r="W149" s="161"/>
      <c r="X149" s="161"/>
      <c r="AG149" t="s">
        <v>127</v>
      </c>
    </row>
    <row r="150" spans="1:60" outlineLevel="1" x14ac:dyDescent="0.2">
      <c r="A150" s="168">
        <v>66</v>
      </c>
      <c r="B150" s="169" t="s">
        <v>318</v>
      </c>
      <c r="C150" s="182" t="s">
        <v>319</v>
      </c>
      <c r="D150" s="170" t="s">
        <v>143</v>
      </c>
      <c r="E150" s="171">
        <v>38.64</v>
      </c>
      <c r="F150" s="172"/>
      <c r="G150" s="173">
        <f>ROUND(E150*F150,2)</f>
        <v>0</v>
      </c>
      <c r="H150" s="158"/>
      <c r="I150" s="157">
        <f>ROUND(E150*H150,2)</f>
        <v>0</v>
      </c>
      <c r="J150" s="158"/>
      <c r="K150" s="157">
        <f>ROUND(E150*J150,2)</f>
        <v>0</v>
      </c>
      <c r="L150" s="157">
        <v>21</v>
      </c>
      <c r="M150" s="157">
        <f>G150*(1+L150/100)</f>
        <v>0</v>
      </c>
      <c r="N150" s="157">
        <v>0</v>
      </c>
      <c r="O150" s="157">
        <f>ROUND(E150*N150,2)</f>
        <v>0</v>
      </c>
      <c r="P150" s="157">
        <v>0.02</v>
      </c>
      <c r="Q150" s="157">
        <f>ROUND(E150*P150,2)</f>
        <v>0.77</v>
      </c>
      <c r="R150" s="157"/>
      <c r="S150" s="157" t="s">
        <v>131</v>
      </c>
      <c r="T150" s="157" t="s">
        <v>132</v>
      </c>
      <c r="U150" s="157">
        <v>0.19</v>
      </c>
      <c r="V150" s="157">
        <f>ROUND(E150*U150,2)</f>
        <v>7.34</v>
      </c>
      <c r="W150" s="157"/>
      <c r="X150" s="157" t="s">
        <v>133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134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83" t="s">
        <v>166</v>
      </c>
      <c r="D151" s="159"/>
      <c r="E151" s="160">
        <v>38.64</v>
      </c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136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x14ac:dyDescent="0.2">
      <c r="A152" s="162" t="s">
        <v>126</v>
      </c>
      <c r="B152" s="163" t="s">
        <v>84</v>
      </c>
      <c r="C152" s="181" t="s">
        <v>85</v>
      </c>
      <c r="D152" s="164"/>
      <c r="E152" s="165"/>
      <c r="F152" s="166"/>
      <c r="G152" s="167">
        <f>SUMIF(AG153:AG165,"&lt;&gt;NOR",G153:G165)</f>
        <v>0</v>
      </c>
      <c r="H152" s="161"/>
      <c r="I152" s="161">
        <f>SUM(I153:I165)</f>
        <v>0</v>
      </c>
      <c r="J152" s="161"/>
      <c r="K152" s="161">
        <f>SUM(K153:K165)</f>
        <v>0</v>
      </c>
      <c r="L152" s="161"/>
      <c r="M152" s="161">
        <f>SUM(M153:M165)</f>
        <v>0</v>
      </c>
      <c r="N152" s="161"/>
      <c r="O152" s="161">
        <f>SUM(O153:O165)</f>
        <v>0.27</v>
      </c>
      <c r="P152" s="161"/>
      <c r="Q152" s="161">
        <f>SUM(Q153:Q165)</f>
        <v>0</v>
      </c>
      <c r="R152" s="161"/>
      <c r="S152" s="161"/>
      <c r="T152" s="161"/>
      <c r="U152" s="161"/>
      <c r="V152" s="161">
        <f>SUM(V153:V165)</f>
        <v>41.629999999999995</v>
      </c>
      <c r="W152" s="161"/>
      <c r="X152" s="161"/>
      <c r="AG152" t="s">
        <v>127</v>
      </c>
    </row>
    <row r="153" spans="1:60" outlineLevel="1" x14ac:dyDescent="0.2">
      <c r="A153" s="174">
        <v>67</v>
      </c>
      <c r="B153" s="175" t="s">
        <v>320</v>
      </c>
      <c r="C153" s="184" t="s">
        <v>321</v>
      </c>
      <c r="D153" s="176" t="s">
        <v>143</v>
      </c>
      <c r="E153" s="177">
        <v>54.44</v>
      </c>
      <c r="F153" s="178"/>
      <c r="G153" s="179">
        <f>ROUND(E153*F153,2)</f>
        <v>0</v>
      </c>
      <c r="H153" s="158"/>
      <c r="I153" s="157">
        <f>ROUND(E153*H153,2)</f>
        <v>0</v>
      </c>
      <c r="J153" s="158"/>
      <c r="K153" s="157">
        <f>ROUND(E153*J153,2)</f>
        <v>0</v>
      </c>
      <c r="L153" s="157">
        <v>21</v>
      </c>
      <c r="M153" s="157">
        <f>G153*(1+L153/100)</f>
        <v>0</v>
      </c>
      <c r="N153" s="157">
        <v>0</v>
      </c>
      <c r="O153" s="157">
        <f>ROUND(E153*N153,2)</f>
        <v>0</v>
      </c>
      <c r="P153" s="157">
        <v>0</v>
      </c>
      <c r="Q153" s="157">
        <f>ROUND(E153*P153,2)</f>
        <v>0</v>
      </c>
      <c r="R153" s="157"/>
      <c r="S153" s="157" t="s">
        <v>131</v>
      </c>
      <c r="T153" s="157" t="s">
        <v>132</v>
      </c>
      <c r="U153" s="157">
        <v>4.5999999999999999E-2</v>
      </c>
      <c r="V153" s="157">
        <f>ROUND(E153*U153,2)</f>
        <v>2.5</v>
      </c>
      <c r="W153" s="157"/>
      <c r="X153" s="157" t="s">
        <v>133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134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ht="22.5" outlineLevel="1" x14ac:dyDescent="0.2">
      <c r="A154" s="168">
        <v>68</v>
      </c>
      <c r="B154" s="169" t="s">
        <v>322</v>
      </c>
      <c r="C154" s="182" t="s">
        <v>323</v>
      </c>
      <c r="D154" s="170" t="s">
        <v>143</v>
      </c>
      <c r="E154" s="171">
        <v>54.44</v>
      </c>
      <c r="F154" s="172"/>
      <c r="G154" s="173">
        <f>ROUND(E154*F154,2)</f>
        <v>0</v>
      </c>
      <c r="H154" s="158"/>
      <c r="I154" s="157">
        <f>ROUND(E154*H154,2)</f>
        <v>0</v>
      </c>
      <c r="J154" s="158"/>
      <c r="K154" s="157">
        <f>ROUND(E154*J154,2)</f>
        <v>0</v>
      </c>
      <c r="L154" s="157">
        <v>21</v>
      </c>
      <c r="M154" s="157">
        <f>G154*(1+L154/100)</f>
        <v>0</v>
      </c>
      <c r="N154" s="157">
        <v>3.3E-4</v>
      </c>
      <c r="O154" s="157">
        <f>ROUND(E154*N154,2)</f>
        <v>0.02</v>
      </c>
      <c r="P154" s="157">
        <v>0</v>
      </c>
      <c r="Q154" s="157">
        <f>ROUND(E154*P154,2)</f>
        <v>0</v>
      </c>
      <c r="R154" s="157"/>
      <c r="S154" s="157" t="s">
        <v>131</v>
      </c>
      <c r="T154" s="157" t="s">
        <v>132</v>
      </c>
      <c r="U154" s="157">
        <v>0.45</v>
      </c>
      <c r="V154" s="157">
        <f>ROUND(E154*U154,2)</f>
        <v>24.5</v>
      </c>
      <c r="W154" s="157"/>
      <c r="X154" s="157" t="s">
        <v>133</v>
      </c>
      <c r="Y154" s="148"/>
      <c r="Z154" s="148"/>
      <c r="AA154" s="148"/>
      <c r="AB154" s="148"/>
      <c r="AC154" s="148"/>
      <c r="AD154" s="148"/>
      <c r="AE154" s="148"/>
      <c r="AF154" s="148"/>
      <c r="AG154" s="148" t="s">
        <v>134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55"/>
      <c r="B155" s="156"/>
      <c r="C155" s="183" t="s">
        <v>166</v>
      </c>
      <c r="D155" s="159"/>
      <c r="E155" s="160">
        <v>38.64</v>
      </c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  <c r="U155" s="157"/>
      <c r="V155" s="157"/>
      <c r="W155" s="157"/>
      <c r="X155" s="157"/>
      <c r="Y155" s="148"/>
      <c r="Z155" s="148"/>
      <c r="AA155" s="148"/>
      <c r="AB155" s="148"/>
      <c r="AC155" s="148"/>
      <c r="AD155" s="148"/>
      <c r="AE155" s="148"/>
      <c r="AF155" s="148"/>
      <c r="AG155" s="148" t="s">
        <v>136</v>
      </c>
      <c r="AH155" s="148">
        <v>0</v>
      </c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183" t="s">
        <v>158</v>
      </c>
      <c r="D156" s="159"/>
      <c r="E156" s="160">
        <v>10.72</v>
      </c>
      <c r="F156" s="157"/>
      <c r="G156" s="157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136</v>
      </c>
      <c r="AH156" s="148">
        <v>0</v>
      </c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3" t="s">
        <v>159</v>
      </c>
      <c r="D157" s="159"/>
      <c r="E157" s="160">
        <v>5.08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136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68">
        <v>69</v>
      </c>
      <c r="B158" s="169" t="s">
        <v>324</v>
      </c>
      <c r="C158" s="182" t="s">
        <v>325</v>
      </c>
      <c r="D158" s="170" t="s">
        <v>172</v>
      </c>
      <c r="E158" s="171">
        <v>62.3</v>
      </c>
      <c r="F158" s="172"/>
      <c r="G158" s="173">
        <f>ROUND(E158*F158,2)</f>
        <v>0</v>
      </c>
      <c r="H158" s="158"/>
      <c r="I158" s="157">
        <f>ROUND(E158*H158,2)</f>
        <v>0</v>
      </c>
      <c r="J158" s="158"/>
      <c r="K158" s="157">
        <f>ROUND(E158*J158,2)</f>
        <v>0</v>
      </c>
      <c r="L158" s="157">
        <v>21</v>
      </c>
      <c r="M158" s="157">
        <f>G158*(1+L158/100)</f>
        <v>0</v>
      </c>
      <c r="N158" s="157">
        <v>2.2000000000000001E-4</v>
      </c>
      <c r="O158" s="157">
        <f>ROUND(E158*N158,2)</f>
        <v>0.01</v>
      </c>
      <c r="P158" s="157">
        <v>0</v>
      </c>
      <c r="Q158" s="157">
        <f>ROUND(E158*P158,2)</f>
        <v>0</v>
      </c>
      <c r="R158" s="157"/>
      <c r="S158" s="157" t="s">
        <v>210</v>
      </c>
      <c r="T158" s="157" t="s">
        <v>215</v>
      </c>
      <c r="U158" s="157">
        <v>0.23</v>
      </c>
      <c r="V158" s="157">
        <f>ROUND(E158*U158,2)</f>
        <v>14.33</v>
      </c>
      <c r="W158" s="157"/>
      <c r="X158" s="157" t="s">
        <v>133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134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55"/>
      <c r="B159" s="156"/>
      <c r="C159" s="245" t="s">
        <v>326</v>
      </c>
      <c r="D159" s="246"/>
      <c r="E159" s="246"/>
      <c r="F159" s="246"/>
      <c r="G159" s="246"/>
      <c r="H159" s="157"/>
      <c r="I159" s="157"/>
      <c r="J159" s="157"/>
      <c r="K159" s="157"/>
      <c r="L159" s="157"/>
      <c r="M159" s="157"/>
      <c r="N159" s="157"/>
      <c r="O159" s="157"/>
      <c r="P159" s="157"/>
      <c r="Q159" s="157"/>
      <c r="R159" s="157"/>
      <c r="S159" s="157"/>
      <c r="T159" s="157"/>
      <c r="U159" s="157"/>
      <c r="V159" s="157"/>
      <c r="W159" s="157"/>
      <c r="X159" s="157"/>
      <c r="Y159" s="148"/>
      <c r="Z159" s="148"/>
      <c r="AA159" s="148"/>
      <c r="AB159" s="148"/>
      <c r="AC159" s="148"/>
      <c r="AD159" s="148"/>
      <c r="AE159" s="148"/>
      <c r="AF159" s="148"/>
      <c r="AG159" s="148" t="s">
        <v>157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183" t="s">
        <v>327</v>
      </c>
      <c r="D160" s="159"/>
      <c r="E160" s="160">
        <v>39.6</v>
      </c>
      <c r="F160" s="157"/>
      <c r="G160" s="157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136</v>
      </c>
      <c r="AH160" s="148">
        <v>0</v>
      </c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83" t="s">
        <v>328</v>
      </c>
      <c r="D161" s="159"/>
      <c r="E161" s="160">
        <v>12.9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136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3" t="s">
        <v>329</v>
      </c>
      <c r="D162" s="159"/>
      <c r="E162" s="160">
        <v>9.8000000000000007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136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68">
        <v>70</v>
      </c>
      <c r="B163" s="169" t="s">
        <v>330</v>
      </c>
      <c r="C163" s="182" t="s">
        <v>331</v>
      </c>
      <c r="D163" s="170" t="s">
        <v>143</v>
      </c>
      <c r="E163" s="171">
        <v>62.606000000000002</v>
      </c>
      <c r="F163" s="172"/>
      <c r="G163" s="173">
        <f>ROUND(E163*F163,2)</f>
        <v>0</v>
      </c>
      <c r="H163" s="158"/>
      <c r="I163" s="157">
        <f>ROUND(E163*H163,2)</f>
        <v>0</v>
      </c>
      <c r="J163" s="158"/>
      <c r="K163" s="157">
        <f>ROUND(E163*J163,2)</f>
        <v>0</v>
      </c>
      <c r="L163" s="157">
        <v>21</v>
      </c>
      <c r="M163" s="157">
        <f>G163*(1+L163/100)</f>
        <v>0</v>
      </c>
      <c r="N163" s="157">
        <v>3.8999999999999998E-3</v>
      </c>
      <c r="O163" s="157">
        <f>ROUND(E163*N163,2)</f>
        <v>0.24</v>
      </c>
      <c r="P163" s="157">
        <v>0</v>
      </c>
      <c r="Q163" s="157">
        <f>ROUND(E163*P163,2)</f>
        <v>0</v>
      </c>
      <c r="R163" s="157" t="s">
        <v>305</v>
      </c>
      <c r="S163" s="157" t="s">
        <v>131</v>
      </c>
      <c r="T163" s="157" t="s">
        <v>215</v>
      </c>
      <c r="U163" s="157">
        <v>0</v>
      </c>
      <c r="V163" s="157">
        <f>ROUND(E163*U163,2)</f>
        <v>0</v>
      </c>
      <c r="W163" s="157"/>
      <c r="X163" s="157" t="s">
        <v>211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212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183" t="s">
        <v>332</v>
      </c>
      <c r="D164" s="159"/>
      <c r="E164" s="160">
        <v>62.606000000000002</v>
      </c>
      <c r="F164" s="157"/>
      <c r="G164" s="157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136</v>
      </c>
      <c r="AH164" s="148">
        <v>0</v>
      </c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74">
        <v>71</v>
      </c>
      <c r="B165" s="175" t="s">
        <v>333</v>
      </c>
      <c r="C165" s="184" t="s">
        <v>334</v>
      </c>
      <c r="D165" s="176" t="s">
        <v>139</v>
      </c>
      <c r="E165" s="177">
        <v>0.27583000000000002</v>
      </c>
      <c r="F165" s="178"/>
      <c r="G165" s="179">
        <f>ROUND(E165*F165,2)</f>
        <v>0</v>
      </c>
      <c r="H165" s="158"/>
      <c r="I165" s="157">
        <f>ROUND(E165*H165,2)</f>
        <v>0</v>
      </c>
      <c r="J165" s="158"/>
      <c r="K165" s="157">
        <f>ROUND(E165*J165,2)</f>
        <v>0</v>
      </c>
      <c r="L165" s="157">
        <v>21</v>
      </c>
      <c r="M165" s="157">
        <f>G165*(1+L165/100)</f>
        <v>0</v>
      </c>
      <c r="N165" s="157">
        <v>0</v>
      </c>
      <c r="O165" s="157">
        <f>ROUND(E165*N165,2)</f>
        <v>0</v>
      </c>
      <c r="P165" s="157">
        <v>0</v>
      </c>
      <c r="Q165" s="157">
        <f>ROUND(E165*P165,2)</f>
        <v>0</v>
      </c>
      <c r="R165" s="157"/>
      <c r="S165" s="157" t="s">
        <v>131</v>
      </c>
      <c r="T165" s="157" t="s">
        <v>132</v>
      </c>
      <c r="U165" s="157">
        <v>1.1020000000000001</v>
      </c>
      <c r="V165" s="157">
        <f>ROUND(E165*U165,2)</f>
        <v>0.3</v>
      </c>
      <c r="W165" s="157"/>
      <c r="X165" s="157" t="s">
        <v>244</v>
      </c>
      <c r="Y165" s="148"/>
      <c r="Z165" s="148"/>
      <c r="AA165" s="148"/>
      <c r="AB165" s="148"/>
      <c r="AC165" s="148"/>
      <c r="AD165" s="148"/>
      <c r="AE165" s="148"/>
      <c r="AF165" s="148"/>
      <c r="AG165" s="148" t="s">
        <v>245</v>
      </c>
      <c r="AH165" s="148"/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x14ac:dyDescent="0.2">
      <c r="A166" s="162" t="s">
        <v>126</v>
      </c>
      <c r="B166" s="163" t="s">
        <v>86</v>
      </c>
      <c r="C166" s="181" t="s">
        <v>87</v>
      </c>
      <c r="D166" s="164"/>
      <c r="E166" s="165"/>
      <c r="F166" s="166"/>
      <c r="G166" s="167">
        <f>SUMIF(AG167:AG175,"&lt;&gt;NOR",G167:G175)</f>
        <v>0</v>
      </c>
      <c r="H166" s="161"/>
      <c r="I166" s="161">
        <f>SUM(I167:I175)</f>
        <v>0</v>
      </c>
      <c r="J166" s="161"/>
      <c r="K166" s="161">
        <f>SUM(K167:K175)</f>
        <v>0</v>
      </c>
      <c r="L166" s="161"/>
      <c r="M166" s="161">
        <f>SUM(M167:M175)</f>
        <v>0</v>
      </c>
      <c r="N166" s="161"/>
      <c r="O166" s="161">
        <f>SUM(O167:O175)</f>
        <v>0.01</v>
      </c>
      <c r="P166" s="161"/>
      <c r="Q166" s="161">
        <f>SUM(Q167:Q175)</f>
        <v>0</v>
      </c>
      <c r="R166" s="161"/>
      <c r="S166" s="161"/>
      <c r="T166" s="161"/>
      <c r="U166" s="161"/>
      <c r="V166" s="161">
        <f>SUM(V167:V175)</f>
        <v>3.9</v>
      </c>
      <c r="W166" s="161"/>
      <c r="X166" s="161"/>
      <c r="AG166" t="s">
        <v>127</v>
      </c>
    </row>
    <row r="167" spans="1:60" outlineLevel="1" x14ac:dyDescent="0.2">
      <c r="A167" s="174">
        <v>72</v>
      </c>
      <c r="B167" s="175" t="s">
        <v>335</v>
      </c>
      <c r="C167" s="184" t="s">
        <v>336</v>
      </c>
      <c r="D167" s="176" t="s">
        <v>143</v>
      </c>
      <c r="E167" s="177">
        <v>5.0069999999999997</v>
      </c>
      <c r="F167" s="178"/>
      <c r="G167" s="179">
        <f>ROUND(E167*F167,2)</f>
        <v>0</v>
      </c>
      <c r="H167" s="158"/>
      <c r="I167" s="157">
        <f>ROUND(E167*H167,2)</f>
        <v>0</v>
      </c>
      <c r="J167" s="158"/>
      <c r="K167" s="157">
        <f>ROUND(E167*J167,2)</f>
        <v>0</v>
      </c>
      <c r="L167" s="157">
        <v>21</v>
      </c>
      <c r="M167" s="157">
        <f>G167*(1+L167/100)</f>
        <v>0</v>
      </c>
      <c r="N167" s="157">
        <v>1.7000000000000001E-4</v>
      </c>
      <c r="O167" s="157">
        <f>ROUND(E167*N167,2)</f>
        <v>0</v>
      </c>
      <c r="P167" s="157">
        <v>0</v>
      </c>
      <c r="Q167" s="157">
        <f>ROUND(E167*P167,2)</f>
        <v>0</v>
      </c>
      <c r="R167" s="157"/>
      <c r="S167" s="157" t="s">
        <v>131</v>
      </c>
      <c r="T167" s="157" t="s">
        <v>132</v>
      </c>
      <c r="U167" s="157">
        <v>0.16800000000000001</v>
      </c>
      <c r="V167" s="157">
        <f>ROUND(E167*U167,2)</f>
        <v>0.84</v>
      </c>
      <c r="W167" s="157"/>
      <c r="X167" s="157" t="s">
        <v>133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134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68">
        <v>73</v>
      </c>
      <c r="B168" s="169" t="s">
        <v>337</v>
      </c>
      <c r="C168" s="182" t="s">
        <v>338</v>
      </c>
      <c r="D168" s="170" t="s">
        <v>143</v>
      </c>
      <c r="E168" s="171">
        <v>5.0069999999999997</v>
      </c>
      <c r="F168" s="172"/>
      <c r="G168" s="173">
        <f>ROUND(E168*F168,2)</f>
        <v>0</v>
      </c>
      <c r="H168" s="158"/>
      <c r="I168" s="157">
        <f>ROUND(E168*H168,2)</f>
        <v>0</v>
      </c>
      <c r="J168" s="158"/>
      <c r="K168" s="157">
        <f>ROUND(E168*J168,2)</f>
        <v>0</v>
      </c>
      <c r="L168" s="157">
        <v>21</v>
      </c>
      <c r="M168" s="157">
        <f>G168*(1+L168/100)</f>
        <v>0</v>
      </c>
      <c r="N168" s="157">
        <v>4.8000000000000001E-4</v>
      </c>
      <c r="O168" s="157">
        <f>ROUND(E168*N168,2)</f>
        <v>0</v>
      </c>
      <c r="P168" s="157">
        <v>0</v>
      </c>
      <c r="Q168" s="157">
        <f>ROUND(E168*P168,2)</f>
        <v>0</v>
      </c>
      <c r="R168" s="157"/>
      <c r="S168" s="157" t="s">
        <v>131</v>
      </c>
      <c r="T168" s="157" t="s">
        <v>132</v>
      </c>
      <c r="U168" s="157">
        <v>0.35799999999999998</v>
      </c>
      <c r="V168" s="157">
        <f>ROUND(E168*U168,2)</f>
        <v>1.79</v>
      </c>
      <c r="W168" s="157"/>
      <c r="X168" s="157" t="s">
        <v>133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134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3" t="s">
        <v>339</v>
      </c>
      <c r="D169" s="159"/>
      <c r="E169" s="160">
        <v>1.452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136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83" t="s">
        <v>340</v>
      </c>
      <c r="D170" s="159"/>
      <c r="E170" s="160">
        <v>3.5550000000000002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136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68">
        <v>74</v>
      </c>
      <c r="B171" s="169" t="s">
        <v>341</v>
      </c>
      <c r="C171" s="182" t="s">
        <v>342</v>
      </c>
      <c r="D171" s="170" t="s">
        <v>143</v>
      </c>
      <c r="E171" s="171">
        <v>4.05</v>
      </c>
      <c r="F171" s="172"/>
      <c r="G171" s="173">
        <f>ROUND(E171*F171,2)</f>
        <v>0</v>
      </c>
      <c r="H171" s="158"/>
      <c r="I171" s="157">
        <f>ROUND(E171*H171,2)</f>
        <v>0</v>
      </c>
      <c r="J171" s="158"/>
      <c r="K171" s="157">
        <f>ROUND(E171*J171,2)</f>
        <v>0</v>
      </c>
      <c r="L171" s="157">
        <v>21</v>
      </c>
      <c r="M171" s="157">
        <f>G171*(1+L171/100)</f>
        <v>0</v>
      </c>
      <c r="N171" s="157">
        <v>1.56E-3</v>
      </c>
      <c r="O171" s="157">
        <f>ROUND(E171*N171,2)</f>
        <v>0.01</v>
      </c>
      <c r="P171" s="157">
        <v>0</v>
      </c>
      <c r="Q171" s="157">
        <f>ROUND(E171*P171,2)</f>
        <v>0</v>
      </c>
      <c r="R171" s="157"/>
      <c r="S171" s="157" t="s">
        <v>131</v>
      </c>
      <c r="T171" s="157" t="s">
        <v>132</v>
      </c>
      <c r="U171" s="157">
        <v>0.25900000000000001</v>
      </c>
      <c r="V171" s="157">
        <f>ROUND(E171*U171,2)</f>
        <v>1.05</v>
      </c>
      <c r="W171" s="157"/>
      <c r="X171" s="157" t="s">
        <v>133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134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183" t="s">
        <v>343</v>
      </c>
      <c r="D172" s="159"/>
      <c r="E172" s="160">
        <v>2.25</v>
      </c>
      <c r="F172" s="157"/>
      <c r="G172" s="157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136</v>
      </c>
      <c r="AH172" s="148">
        <v>0</v>
      </c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3" t="s">
        <v>344</v>
      </c>
      <c r="D173" s="159"/>
      <c r="E173" s="160">
        <v>1.8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136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68">
        <v>75</v>
      </c>
      <c r="B174" s="169" t="s">
        <v>345</v>
      </c>
      <c r="C174" s="182" t="s">
        <v>346</v>
      </c>
      <c r="D174" s="170" t="s">
        <v>143</v>
      </c>
      <c r="E174" s="171">
        <v>3.5550000000000002</v>
      </c>
      <c r="F174" s="172"/>
      <c r="G174" s="173">
        <f>ROUND(E174*F174,2)</f>
        <v>0</v>
      </c>
      <c r="H174" s="158"/>
      <c r="I174" s="157">
        <f>ROUND(E174*H174,2)</f>
        <v>0</v>
      </c>
      <c r="J174" s="158"/>
      <c r="K174" s="157">
        <f>ROUND(E174*J174,2)</f>
        <v>0</v>
      </c>
      <c r="L174" s="157">
        <v>21</v>
      </c>
      <c r="M174" s="157">
        <f>G174*(1+L174/100)</f>
        <v>0</v>
      </c>
      <c r="N174" s="157">
        <v>5.0000000000000002E-5</v>
      </c>
      <c r="O174" s="157">
        <f>ROUND(E174*N174,2)</f>
        <v>0</v>
      </c>
      <c r="P174" s="157">
        <v>0</v>
      </c>
      <c r="Q174" s="157">
        <f>ROUND(E174*P174,2)</f>
        <v>0</v>
      </c>
      <c r="R174" s="157"/>
      <c r="S174" s="157" t="s">
        <v>131</v>
      </c>
      <c r="T174" s="157" t="s">
        <v>132</v>
      </c>
      <c r="U174" s="157">
        <v>6.3E-2</v>
      </c>
      <c r="V174" s="157">
        <f>ROUND(E174*U174,2)</f>
        <v>0.22</v>
      </c>
      <c r="W174" s="157"/>
      <c r="X174" s="157" t="s">
        <v>133</v>
      </c>
      <c r="Y174" s="148"/>
      <c r="Z174" s="148"/>
      <c r="AA174" s="148"/>
      <c r="AB174" s="148"/>
      <c r="AC174" s="148"/>
      <c r="AD174" s="148"/>
      <c r="AE174" s="148"/>
      <c r="AF174" s="148"/>
      <c r="AG174" s="148" t="s">
        <v>134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183" t="s">
        <v>340</v>
      </c>
      <c r="D175" s="159"/>
      <c r="E175" s="160">
        <v>3.5550000000000002</v>
      </c>
      <c r="F175" s="157"/>
      <c r="G175" s="157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136</v>
      </c>
      <c r="AH175" s="148">
        <v>0</v>
      </c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x14ac:dyDescent="0.2">
      <c r="A176" s="162" t="s">
        <v>126</v>
      </c>
      <c r="B176" s="163" t="s">
        <v>88</v>
      </c>
      <c r="C176" s="181" t="s">
        <v>89</v>
      </c>
      <c r="D176" s="164"/>
      <c r="E176" s="165"/>
      <c r="F176" s="166"/>
      <c r="G176" s="167">
        <f>SUMIF(AG177:AG185,"&lt;&gt;NOR",G177:G185)</f>
        <v>0</v>
      </c>
      <c r="H176" s="161"/>
      <c r="I176" s="161">
        <f>SUM(I177:I185)</f>
        <v>0</v>
      </c>
      <c r="J176" s="161"/>
      <c r="K176" s="161">
        <f>SUM(K177:K185)</f>
        <v>0</v>
      </c>
      <c r="L176" s="161"/>
      <c r="M176" s="161">
        <f>SUM(M177:M185)</f>
        <v>0</v>
      </c>
      <c r="N176" s="161"/>
      <c r="O176" s="161">
        <f>SUM(O177:O185)</f>
        <v>0.05</v>
      </c>
      <c r="P176" s="161"/>
      <c r="Q176" s="161">
        <f>SUM(Q177:Q185)</f>
        <v>0</v>
      </c>
      <c r="R176" s="161"/>
      <c r="S176" s="161"/>
      <c r="T176" s="161"/>
      <c r="U176" s="161"/>
      <c r="V176" s="161">
        <f>SUM(V177:V185)</f>
        <v>22.810000000000002</v>
      </c>
      <c r="W176" s="161"/>
      <c r="X176" s="161"/>
      <c r="AG176" t="s">
        <v>127</v>
      </c>
    </row>
    <row r="177" spans="1:60" outlineLevel="1" x14ac:dyDescent="0.2">
      <c r="A177" s="168">
        <v>76</v>
      </c>
      <c r="B177" s="169" t="s">
        <v>347</v>
      </c>
      <c r="C177" s="182" t="s">
        <v>348</v>
      </c>
      <c r="D177" s="170" t="s">
        <v>143</v>
      </c>
      <c r="E177" s="171">
        <v>169.73</v>
      </c>
      <c r="F177" s="172"/>
      <c r="G177" s="173">
        <f>ROUND(E177*F177,2)</f>
        <v>0</v>
      </c>
      <c r="H177" s="158"/>
      <c r="I177" s="157">
        <f>ROUND(E177*H177,2)</f>
        <v>0</v>
      </c>
      <c r="J177" s="158"/>
      <c r="K177" s="157">
        <f>ROUND(E177*J177,2)</f>
        <v>0</v>
      </c>
      <c r="L177" s="157">
        <v>21</v>
      </c>
      <c r="M177" s="157">
        <f>G177*(1+L177/100)</f>
        <v>0</v>
      </c>
      <c r="N177" s="157">
        <v>6.9999999999999994E-5</v>
      </c>
      <c r="O177" s="157">
        <f>ROUND(E177*N177,2)</f>
        <v>0.01</v>
      </c>
      <c r="P177" s="157">
        <v>0</v>
      </c>
      <c r="Q177" s="157">
        <f>ROUND(E177*P177,2)</f>
        <v>0</v>
      </c>
      <c r="R177" s="157"/>
      <c r="S177" s="157" t="s">
        <v>131</v>
      </c>
      <c r="T177" s="157" t="s">
        <v>132</v>
      </c>
      <c r="U177" s="157">
        <v>3.2480000000000002E-2</v>
      </c>
      <c r="V177" s="157">
        <f>ROUND(E177*U177,2)</f>
        <v>5.51</v>
      </c>
      <c r="W177" s="157"/>
      <c r="X177" s="157" t="s">
        <v>133</v>
      </c>
      <c r="Y177" s="148"/>
      <c r="Z177" s="148"/>
      <c r="AA177" s="148"/>
      <c r="AB177" s="148"/>
      <c r="AC177" s="148"/>
      <c r="AD177" s="148"/>
      <c r="AE177" s="148"/>
      <c r="AF177" s="148"/>
      <c r="AG177" s="148" t="s">
        <v>134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83" t="s">
        <v>349</v>
      </c>
      <c r="D178" s="159"/>
      <c r="E178" s="160">
        <v>62.16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136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55"/>
      <c r="B179" s="156"/>
      <c r="C179" s="183" t="s">
        <v>350</v>
      </c>
      <c r="D179" s="159"/>
      <c r="E179" s="160">
        <v>15.4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136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183" t="s">
        <v>351</v>
      </c>
      <c r="D180" s="159"/>
      <c r="E180" s="160">
        <v>27.44</v>
      </c>
      <c r="F180" s="157"/>
      <c r="G180" s="157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136</v>
      </c>
      <c r="AH180" s="148">
        <v>0</v>
      </c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55"/>
      <c r="B181" s="156"/>
      <c r="C181" s="183" t="s">
        <v>352</v>
      </c>
      <c r="D181" s="159"/>
      <c r="E181" s="160">
        <v>5.08</v>
      </c>
      <c r="F181" s="157"/>
      <c r="G181" s="157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136</v>
      </c>
      <c r="AH181" s="148">
        <v>0</v>
      </c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83" t="s">
        <v>353</v>
      </c>
      <c r="D182" s="159"/>
      <c r="E182" s="160">
        <v>10.72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136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3" t="s">
        <v>166</v>
      </c>
      <c r="D183" s="159"/>
      <c r="E183" s="160">
        <v>38.64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136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83" t="s">
        <v>354</v>
      </c>
      <c r="D184" s="159"/>
      <c r="E184" s="160">
        <v>10.29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136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outlineLevel="1" x14ac:dyDescent="0.2">
      <c r="A185" s="174">
        <v>77</v>
      </c>
      <c r="B185" s="175" t="s">
        <v>355</v>
      </c>
      <c r="C185" s="184" t="s">
        <v>356</v>
      </c>
      <c r="D185" s="176" t="s">
        <v>143</v>
      </c>
      <c r="E185" s="177">
        <v>169.73</v>
      </c>
      <c r="F185" s="178"/>
      <c r="G185" s="179">
        <f>ROUND(E185*F185,2)</f>
        <v>0</v>
      </c>
      <c r="H185" s="158"/>
      <c r="I185" s="157">
        <f>ROUND(E185*H185,2)</f>
        <v>0</v>
      </c>
      <c r="J185" s="158"/>
      <c r="K185" s="157">
        <f>ROUND(E185*J185,2)</f>
        <v>0</v>
      </c>
      <c r="L185" s="157">
        <v>21</v>
      </c>
      <c r="M185" s="157">
        <f>G185*(1+L185/100)</f>
        <v>0</v>
      </c>
      <c r="N185" s="157">
        <v>2.2000000000000001E-4</v>
      </c>
      <c r="O185" s="157">
        <f>ROUND(E185*N185,2)</f>
        <v>0.04</v>
      </c>
      <c r="P185" s="157">
        <v>0</v>
      </c>
      <c r="Q185" s="157">
        <f>ROUND(E185*P185,2)</f>
        <v>0</v>
      </c>
      <c r="R185" s="157"/>
      <c r="S185" s="157" t="s">
        <v>131</v>
      </c>
      <c r="T185" s="157" t="s">
        <v>132</v>
      </c>
      <c r="U185" s="157">
        <v>0.10191</v>
      </c>
      <c r="V185" s="157">
        <f>ROUND(E185*U185,2)</f>
        <v>17.3</v>
      </c>
      <c r="W185" s="157"/>
      <c r="X185" s="157" t="s">
        <v>133</v>
      </c>
      <c r="Y185" s="148"/>
      <c r="Z185" s="148"/>
      <c r="AA185" s="148"/>
      <c r="AB185" s="148"/>
      <c r="AC185" s="148"/>
      <c r="AD185" s="148"/>
      <c r="AE185" s="148"/>
      <c r="AF185" s="148"/>
      <c r="AG185" s="148" t="s">
        <v>134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x14ac:dyDescent="0.2">
      <c r="A186" s="162" t="s">
        <v>126</v>
      </c>
      <c r="B186" s="163" t="s">
        <v>90</v>
      </c>
      <c r="C186" s="181" t="s">
        <v>91</v>
      </c>
      <c r="D186" s="164"/>
      <c r="E186" s="165"/>
      <c r="F186" s="166"/>
      <c r="G186" s="167">
        <f>SUMIF(AG187:AG208,"&lt;&gt;NOR",G187:G208)</f>
        <v>0</v>
      </c>
      <c r="H186" s="161"/>
      <c r="I186" s="161">
        <f>SUM(I187:I208)</f>
        <v>0</v>
      </c>
      <c r="J186" s="161"/>
      <c r="K186" s="161">
        <f>SUM(K187:K208)</f>
        <v>0</v>
      </c>
      <c r="L186" s="161"/>
      <c r="M186" s="161">
        <f>SUM(M187:M208)</f>
        <v>0</v>
      </c>
      <c r="N186" s="161"/>
      <c r="O186" s="161">
        <f>SUM(O187:O208)</f>
        <v>0.01</v>
      </c>
      <c r="P186" s="161"/>
      <c r="Q186" s="161">
        <f>SUM(Q187:Q208)</f>
        <v>0.06</v>
      </c>
      <c r="R186" s="161"/>
      <c r="S186" s="161"/>
      <c r="T186" s="161"/>
      <c r="U186" s="161"/>
      <c r="V186" s="161">
        <f>SUM(V187:V208)</f>
        <v>2.91</v>
      </c>
      <c r="W186" s="161"/>
      <c r="X186" s="161"/>
      <c r="AG186" t="s">
        <v>127</v>
      </c>
    </row>
    <row r="187" spans="1:60" outlineLevel="1" x14ac:dyDescent="0.2">
      <c r="A187" s="168">
        <v>78</v>
      </c>
      <c r="B187" s="169" t="s">
        <v>357</v>
      </c>
      <c r="C187" s="182" t="s">
        <v>358</v>
      </c>
      <c r="D187" s="170" t="s">
        <v>172</v>
      </c>
      <c r="E187" s="171">
        <v>14</v>
      </c>
      <c r="F187" s="172"/>
      <c r="G187" s="173">
        <f>ROUND(E187*F187,2)</f>
        <v>0</v>
      </c>
      <c r="H187" s="158"/>
      <c r="I187" s="157">
        <f>ROUND(E187*H187,2)</f>
        <v>0</v>
      </c>
      <c r="J187" s="158"/>
      <c r="K187" s="157">
        <f>ROUND(E187*J187,2)</f>
        <v>0</v>
      </c>
      <c r="L187" s="157">
        <v>21</v>
      </c>
      <c r="M187" s="157">
        <f>G187*(1+L187/100)</f>
        <v>0</v>
      </c>
      <c r="N187" s="157">
        <v>4.8999999999999998E-4</v>
      </c>
      <c r="O187" s="157">
        <f>ROUND(E187*N187,2)</f>
        <v>0.01</v>
      </c>
      <c r="P187" s="157">
        <v>4.0000000000000001E-3</v>
      </c>
      <c r="Q187" s="157">
        <f>ROUND(E187*P187,2)</f>
        <v>0.06</v>
      </c>
      <c r="R187" s="157"/>
      <c r="S187" s="157" t="s">
        <v>131</v>
      </c>
      <c r="T187" s="157" t="s">
        <v>132</v>
      </c>
      <c r="U187" s="157">
        <v>0.20799999999999999</v>
      </c>
      <c r="V187" s="157">
        <f>ROUND(E187*U187,2)</f>
        <v>2.91</v>
      </c>
      <c r="W187" s="157"/>
      <c r="X187" s="157" t="s">
        <v>133</v>
      </c>
      <c r="Y187" s="148"/>
      <c r="Z187" s="148"/>
      <c r="AA187" s="148"/>
      <c r="AB187" s="148"/>
      <c r="AC187" s="148"/>
      <c r="AD187" s="148"/>
      <c r="AE187" s="148"/>
      <c r="AF187" s="148"/>
      <c r="AG187" s="148" t="s">
        <v>134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245" t="s">
        <v>231</v>
      </c>
      <c r="D188" s="246"/>
      <c r="E188" s="246"/>
      <c r="F188" s="246"/>
      <c r="G188" s="246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157</v>
      </c>
      <c r="AH188" s="148"/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outlineLevel="1" x14ac:dyDescent="0.2">
      <c r="A189" s="174">
        <v>79</v>
      </c>
      <c r="B189" s="175" t="s">
        <v>359</v>
      </c>
      <c r="C189" s="184" t="s">
        <v>360</v>
      </c>
      <c r="D189" s="176" t="s">
        <v>172</v>
      </c>
      <c r="E189" s="177">
        <v>42</v>
      </c>
      <c r="F189" s="178"/>
      <c r="G189" s="179">
        <f t="shared" ref="G189:G208" si="7">ROUND(E189*F189,2)</f>
        <v>0</v>
      </c>
      <c r="H189" s="158"/>
      <c r="I189" s="157">
        <f t="shared" ref="I189:I208" si="8">ROUND(E189*H189,2)</f>
        <v>0</v>
      </c>
      <c r="J189" s="158"/>
      <c r="K189" s="157">
        <f t="shared" ref="K189:K208" si="9">ROUND(E189*J189,2)</f>
        <v>0</v>
      </c>
      <c r="L189" s="157">
        <v>21</v>
      </c>
      <c r="M189" s="157">
        <f t="shared" ref="M189:M208" si="10">G189*(1+L189/100)</f>
        <v>0</v>
      </c>
      <c r="N189" s="157">
        <v>0</v>
      </c>
      <c r="O189" s="157">
        <f t="shared" ref="O189:O208" si="11">ROUND(E189*N189,2)</f>
        <v>0</v>
      </c>
      <c r="P189" s="157">
        <v>0</v>
      </c>
      <c r="Q189" s="157">
        <f t="shared" ref="Q189:Q208" si="12">ROUND(E189*P189,2)</f>
        <v>0</v>
      </c>
      <c r="R189" s="157"/>
      <c r="S189" s="157" t="s">
        <v>210</v>
      </c>
      <c r="T189" s="157" t="s">
        <v>215</v>
      </c>
      <c r="U189" s="157">
        <v>0</v>
      </c>
      <c r="V189" s="157">
        <f t="shared" ref="V189:V208" si="13">ROUND(E189*U189,2)</f>
        <v>0</v>
      </c>
      <c r="W189" s="157"/>
      <c r="X189" s="157" t="s">
        <v>133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134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74">
        <v>80</v>
      </c>
      <c r="B190" s="175" t="s">
        <v>361</v>
      </c>
      <c r="C190" s="184" t="s">
        <v>362</v>
      </c>
      <c r="D190" s="176" t="s">
        <v>363</v>
      </c>
      <c r="E190" s="177">
        <v>7</v>
      </c>
      <c r="F190" s="178"/>
      <c r="G190" s="179">
        <f t="shared" si="7"/>
        <v>0</v>
      </c>
      <c r="H190" s="158"/>
      <c r="I190" s="157">
        <f t="shared" si="8"/>
        <v>0</v>
      </c>
      <c r="J190" s="158"/>
      <c r="K190" s="157">
        <f t="shared" si="9"/>
        <v>0</v>
      </c>
      <c r="L190" s="157">
        <v>21</v>
      </c>
      <c r="M190" s="157">
        <f t="shared" si="10"/>
        <v>0</v>
      </c>
      <c r="N190" s="157">
        <v>0</v>
      </c>
      <c r="O190" s="157">
        <f t="shared" si="11"/>
        <v>0</v>
      </c>
      <c r="P190" s="157">
        <v>0</v>
      </c>
      <c r="Q190" s="157">
        <f t="shared" si="12"/>
        <v>0</v>
      </c>
      <c r="R190" s="157"/>
      <c r="S190" s="157" t="s">
        <v>210</v>
      </c>
      <c r="T190" s="157" t="s">
        <v>215</v>
      </c>
      <c r="U190" s="157">
        <v>0</v>
      </c>
      <c r="V190" s="157">
        <f t="shared" si="13"/>
        <v>0</v>
      </c>
      <c r="W190" s="157"/>
      <c r="X190" s="157" t="s">
        <v>133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134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74">
        <v>81</v>
      </c>
      <c r="B191" s="175" t="s">
        <v>364</v>
      </c>
      <c r="C191" s="184" t="s">
        <v>365</v>
      </c>
      <c r="D191" s="176" t="s">
        <v>363</v>
      </c>
      <c r="E191" s="177">
        <v>4</v>
      </c>
      <c r="F191" s="178"/>
      <c r="G191" s="179">
        <f t="shared" si="7"/>
        <v>0</v>
      </c>
      <c r="H191" s="158"/>
      <c r="I191" s="157">
        <f t="shared" si="8"/>
        <v>0</v>
      </c>
      <c r="J191" s="158"/>
      <c r="K191" s="157">
        <f t="shared" si="9"/>
        <v>0</v>
      </c>
      <c r="L191" s="157">
        <v>21</v>
      </c>
      <c r="M191" s="157">
        <f t="shared" si="10"/>
        <v>0</v>
      </c>
      <c r="N191" s="157">
        <v>0</v>
      </c>
      <c r="O191" s="157">
        <f t="shared" si="11"/>
        <v>0</v>
      </c>
      <c r="P191" s="157">
        <v>0</v>
      </c>
      <c r="Q191" s="157">
        <f t="shared" si="12"/>
        <v>0</v>
      </c>
      <c r="R191" s="157"/>
      <c r="S191" s="157" t="s">
        <v>210</v>
      </c>
      <c r="T191" s="157" t="s">
        <v>215</v>
      </c>
      <c r="U191" s="157">
        <v>0</v>
      </c>
      <c r="V191" s="157">
        <f t="shared" si="13"/>
        <v>0</v>
      </c>
      <c r="W191" s="157"/>
      <c r="X191" s="157" t="s">
        <v>133</v>
      </c>
      <c r="Y191" s="148"/>
      <c r="Z191" s="148"/>
      <c r="AA191" s="148"/>
      <c r="AB191" s="148"/>
      <c r="AC191" s="148"/>
      <c r="AD191" s="148"/>
      <c r="AE191" s="148"/>
      <c r="AF191" s="148"/>
      <c r="AG191" s="148" t="s">
        <v>134</v>
      </c>
      <c r="AH191" s="148"/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74">
        <v>82</v>
      </c>
      <c r="B192" s="175" t="s">
        <v>366</v>
      </c>
      <c r="C192" s="184" t="s">
        <v>367</v>
      </c>
      <c r="D192" s="176" t="s">
        <v>172</v>
      </c>
      <c r="E192" s="177">
        <v>12</v>
      </c>
      <c r="F192" s="178"/>
      <c r="G192" s="179">
        <f t="shared" si="7"/>
        <v>0</v>
      </c>
      <c r="H192" s="158"/>
      <c r="I192" s="157">
        <f t="shared" si="8"/>
        <v>0</v>
      </c>
      <c r="J192" s="158"/>
      <c r="K192" s="157">
        <f t="shared" si="9"/>
        <v>0</v>
      </c>
      <c r="L192" s="157">
        <v>21</v>
      </c>
      <c r="M192" s="157">
        <f t="shared" si="10"/>
        <v>0</v>
      </c>
      <c r="N192" s="157">
        <v>0</v>
      </c>
      <c r="O192" s="157">
        <f t="shared" si="11"/>
        <v>0</v>
      </c>
      <c r="P192" s="157">
        <v>0</v>
      </c>
      <c r="Q192" s="157">
        <f t="shared" si="12"/>
        <v>0</v>
      </c>
      <c r="R192" s="157"/>
      <c r="S192" s="157" t="s">
        <v>210</v>
      </c>
      <c r="T192" s="157" t="s">
        <v>215</v>
      </c>
      <c r="U192" s="157">
        <v>0</v>
      </c>
      <c r="V192" s="157">
        <f t="shared" si="13"/>
        <v>0</v>
      </c>
      <c r="W192" s="157"/>
      <c r="X192" s="157" t="s">
        <v>133</v>
      </c>
      <c r="Y192" s="148"/>
      <c r="Z192" s="148"/>
      <c r="AA192" s="148"/>
      <c r="AB192" s="148"/>
      <c r="AC192" s="148"/>
      <c r="AD192" s="148"/>
      <c r="AE192" s="148"/>
      <c r="AF192" s="148"/>
      <c r="AG192" s="148" t="s">
        <v>134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74">
        <v>83</v>
      </c>
      <c r="B193" s="175" t="s">
        <v>368</v>
      </c>
      <c r="C193" s="184" t="s">
        <v>369</v>
      </c>
      <c r="D193" s="176" t="s">
        <v>172</v>
      </c>
      <c r="E193" s="177">
        <v>0.5</v>
      </c>
      <c r="F193" s="178"/>
      <c r="G193" s="179">
        <f t="shared" si="7"/>
        <v>0</v>
      </c>
      <c r="H193" s="158"/>
      <c r="I193" s="157">
        <f t="shared" si="8"/>
        <v>0</v>
      </c>
      <c r="J193" s="158"/>
      <c r="K193" s="157">
        <f t="shared" si="9"/>
        <v>0</v>
      </c>
      <c r="L193" s="157">
        <v>21</v>
      </c>
      <c r="M193" s="157">
        <f t="shared" si="10"/>
        <v>0</v>
      </c>
      <c r="N193" s="157">
        <v>0</v>
      </c>
      <c r="O193" s="157">
        <f t="shared" si="11"/>
        <v>0</v>
      </c>
      <c r="P193" s="157">
        <v>0</v>
      </c>
      <c r="Q193" s="157">
        <f t="shared" si="12"/>
        <v>0</v>
      </c>
      <c r="R193" s="157"/>
      <c r="S193" s="157" t="s">
        <v>210</v>
      </c>
      <c r="T193" s="157" t="s">
        <v>215</v>
      </c>
      <c r="U193" s="157">
        <v>0</v>
      </c>
      <c r="V193" s="157">
        <f t="shared" si="13"/>
        <v>0</v>
      </c>
      <c r="W193" s="157"/>
      <c r="X193" s="157" t="s">
        <v>133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134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74">
        <v>84</v>
      </c>
      <c r="B194" s="175" t="s">
        <v>370</v>
      </c>
      <c r="C194" s="184" t="s">
        <v>371</v>
      </c>
      <c r="D194" s="176" t="s">
        <v>172</v>
      </c>
      <c r="E194" s="177">
        <v>0.85</v>
      </c>
      <c r="F194" s="178"/>
      <c r="G194" s="179">
        <f t="shared" si="7"/>
        <v>0</v>
      </c>
      <c r="H194" s="158"/>
      <c r="I194" s="157">
        <f t="shared" si="8"/>
        <v>0</v>
      </c>
      <c r="J194" s="158"/>
      <c r="K194" s="157">
        <f t="shared" si="9"/>
        <v>0</v>
      </c>
      <c r="L194" s="157">
        <v>21</v>
      </c>
      <c r="M194" s="157">
        <f t="shared" si="10"/>
        <v>0</v>
      </c>
      <c r="N194" s="157">
        <v>0</v>
      </c>
      <c r="O194" s="157">
        <f t="shared" si="11"/>
        <v>0</v>
      </c>
      <c r="P194" s="157">
        <v>0</v>
      </c>
      <c r="Q194" s="157">
        <f t="shared" si="12"/>
        <v>0</v>
      </c>
      <c r="R194" s="157"/>
      <c r="S194" s="157" t="s">
        <v>210</v>
      </c>
      <c r="T194" s="157" t="s">
        <v>215</v>
      </c>
      <c r="U194" s="157">
        <v>0</v>
      </c>
      <c r="V194" s="157">
        <f t="shared" si="13"/>
        <v>0</v>
      </c>
      <c r="W194" s="157"/>
      <c r="X194" s="157" t="s">
        <v>133</v>
      </c>
      <c r="Y194" s="148"/>
      <c r="Z194" s="148"/>
      <c r="AA194" s="148"/>
      <c r="AB194" s="148"/>
      <c r="AC194" s="148"/>
      <c r="AD194" s="148"/>
      <c r="AE194" s="148"/>
      <c r="AF194" s="148"/>
      <c r="AG194" s="148" t="s">
        <v>134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74">
        <v>85</v>
      </c>
      <c r="B195" s="175" t="s">
        <v>372</v>
      </c>
      <c r="C195" s="184" t="s">
        <v>373</v>
      </c>
      <c r="D195" s="176" t="s">
        <v>363</v>
      </c>
      <c r="E195" s="177">
        <v>2</v>
      </c>
      <c r="F195" s="178"/>
      <c r="G195" s="179">
        <f t="shared" si="7"/>
        <v>0</v>
      </c>
      <c r="H195" s="158"/>
      <c r="I195" s="157">
        <f t="shared" si="8"/>
        <v>0</v>
      </c>
      <c r="J195" s="158"/>
      <c r="K195" s="157">
        <f t="shared" si="9"/>
        <v>0</v>
      </c>
      <c r="L195" s="157">
        <v>21</v>
      </c>
      <c r="M195" s="157">
        <f t="shared" si="10"/>
        <v>0</v>
      </c>
      <c r="N195" s="157">
        <v>0</v>
      </c>
      <c r="O195" s="157">
        <f t="shared" si="11"/>
        <v>0</v>
      </c>
      <c r="P195" s="157">
        <v>0</v>
      </c>
      <c r="Q195" s="157">
        <f t="shared" si="12"/>
        <v>0</v>
      </c>
      <c r="R195" s="157"/>
      <c r="S195" s="157" t="s">
        <v>210</v>
      </c>
      <c r="T195" s="157" t="s">
        <v>215</v>
      </c>
      <c r="U195" s="157">
        <v>0</v>
      </c>
      <c r="V195" s="157">
        <f t="shared" si="13"/>
        <v>0</v>
      </c>
      <c r="W195" s="157"/>
      <c r="X195" s="157" t="s">
        <v>133</v>
      </c>
      <c r="Y195" s="148"/>
      <c r="Z195" s="148"/>
      <c r="AA195" s="148"/>
      <c r="AB195" s="148"/>
      <c r="AC195" s="148"/>
      <c r="AD195" s="148"/>
      <c r="AE195" s="148"/>
      <c r="AF195" s="148"/>
      <c r="AG195" s="148" t="s">
        <v>134</v>
      </c>
      <c r="AH195" s="148"/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outlineLevel="1" x14ac:dyDescent="0.2">
      <c r="A196" s="174">
        <v>86</v>
      </c>
      <c r="B196" s="175" t="s">
        <v>374</v>
      </c>
      <c r="C196" s="184" t="s">
        <v>375</v>
      </c>
      <c r="D196" s="176" t="s">
        <v>363</v>
      </c>
      <c r="E196" s="177">
        <v>28</v>
      </c>
      <c r="F196" s="178"/>
      <c r="G196" s="179">
        <f t="shared" si="7"/>
        <v>0</v>
      </c>
      <c r="H196" s="158"/>
      <c r="I196" s="157">
        <f t="shared" si="8"/>
        <v>0</v>
      </c>
      <c r="J196" s="158"/>
      <c r="K196" s="157">
        <f t="shared" si="9"/>
        <v>0</v>
      </c>
      <c r="L196" s="157">
        <v>21</v>
      </c>
      <c r="M196" s="157">
        <f t="shared" si="10"/>
        <v>0</v>
      </c>
      <c r="N196" s="157">
        <v>0</v>
      </c>
      <c r="O196" s="157">
        <f t="shared" si="11"/>
        <v>0</v>
      </c>
      <c r="P196" s="157">
        <v>0</v>
      </c>
      <c r="Q196" s="157">
        <f t="shared" si="12"/>
        <v>0</v>
      </c>
      <c r="R196" s="157"/>
      <c r="S196" s="157" t="s">
        <v>210</v>
      </c>
      <c r="T196" s="157" t="s">
        <v>215</v>
      </c>
      <c r="U196" s="157">
        <v>0</v>
      </c>
      <c r="V196" s="157">
        <f t="shared" si="13"/>
        <v>0</v>
      </c>
      <c r="W196" s="157"/>
      <c r="X196" s="157" t="s">
        <v>133</v>
      </c>
      <c r="Y196" s="148"/>
      <c r="Z196" s="148"/>
      <c r="AA196" s="148"/>
      <c r="AB196" s="148"/>
      <c r="AC196" s="148"/>
      <c r="AD196" s="148"/>
      <c r="AE196" s="148"/>
      <c r="AF196" s="148"/>
      <c r="AG196" s="148" t="s">
        <v>134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74">
        <v>87</v>
      </c>
      <c r="B197" s="175" t="s">
        <v>376</v>
      </c>
      <c r="C197" s="184" t="s">
        <v>377</v>
      </c>
      <c r="D197" s="176" t="s">
        <v>363</v>
      </c>
      <c r="E197" s="177">
        <v>20</v>
      </c>
      <c r="F197" s="178"/>
      <c r="G197" s="179">
        <f t="shared" si="7"/>
        <v>0</v>
      </c>
      <c r="H197" s="158"/>
      <c r="I197" s="157">
        <f t="shared" si="8"/>
        <v>0</v>
      </c>
      <c r="J197" s="158"/>
      <c r="K197" s="157">
        <f t="shared" si="9"/>
        <v>0</v>
      </c>
      <c r="L197" s="157">
        <v>21</v>
      </c>
      <c r="M197" s="157">
        <f t="shared" si="10"/>
        <v>0</v>
      </c>
      <c r="N197" s="157">
        <v>0</v>
      </c>
      <c r="O197" s="157">
        <f t="shared" si="11"/>
        <v>0</v>
      </c>
      <c r="P197" s="157">
        <v>0</v>
      </c>
      <c r="Q197" s="157">
        <f t="shared" si="12"/>
        <v>0</v>
      </c>
      <c r="R197" s="157"/>
      <c r="S197" s="157" t="s">
        <v>210</v>
      </c>
      <c r="T197" s="157" t="s">
        <v>215</v>
      </c>
      <c r="U197" s="157">
        <v>0</v>
      </c>
      <c r="V197" s="157">
        <f t="shared" si="13"/>
        <v>0</v>
      </c>
      <c r="W197" s="157"/>
      <c r="X197" s="157" t="s">
        <v>133</v>
      </c>
      <c r="Y197" s="148"/>
      <c r="Z197" s="148"/>
      <c r="AA197" s="148"/>
      <c r="AB197" s="148"/>
      <c r="AC197" s="148"/>
      <c r="AD197" s="148"/>
      <c r="AE197" s="148"/>
      <c r="AF197" s="148"/>
      <c r="AG197" s="148" t="s">
        <v>134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74">
        <v>88</v>
      </c>
      <c r="B198" s="175" t="s">
        <v>378</v>
      </c>
      <c r="C198" s="184" t="s">
        <v>379</v>
      </c>
      <c r="D198" s="176" t="s">
        <v>363</v>
      </c>
      <c r="E198" s="177">
        <v>1</v>
      </c>
      <c r="F198" s="178"/>
      <c r="G198" s="179">
        <f t="shared" si="7"/>
        <v>0</v>
      </c>
      <c r="H198" s="158"/>
      <c r="I198" s="157">
        <f t="shared" si="8"/>
        <v>0</v>
      </c>
      <c r="J198" s="158"/>
      <c r="K198" s="157">
        <f t="shared" si="9"/>
        <v>0</v>
      </c>
      <c r="L198" s="157">
        <v>21</v>
      </c>
      <c r="M198" s="157">
        <f t="shared" si="10"/>
        <v>0</v>
      </c>
      <c r="N198" s="157">
        <v>0</v>
      </c>
      <c r="O198" s="157">
        <f t="shared" si="11"/>
        <v>0</v>
      </c>
      <c r="P198" s="157">
        <v>0</v>
      </c>
      <c r="Q198" s="157">
        <f t="shared" si="12"/>
        <v>0</v>
      </c>
      <c r="R198" s="157"/>
      <c r="S198" s="157" t="s">
        <v>210</v>
      </c>
      <c r="T198" s="157" t="s">
        <v>215</v>
      </c>
      <c r="U198" s="157">
        <v>0</v>
      </c>
      <c r="V198" s="157">
        <f t="shared" si="13"/>
        <v>0</v>
      </c>
      <c r="W198" s="157"/>
      <c r="X198" s="157" t="s">
        <v>133</v>
      </c>
      <c r="Y198" s="148"/>
      <c r="Z198" s="148"/>
      <c r="AA198" s="148"/>
      <c r="AB198" s="148"/>
      <c r="AC198" s="148"/>
      <c r="AD198" s="148"/>
      <c r="AE198" s="148"/>
      <c r="AF198" s="148"/>
      <c r="AG198" s="148" t="s">
        <v>134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74">
        <v>89</v>
      </c>
      <c r="B199" s="175" t="s">
        <v>380</v>
      </c>
      <c r="C199" s="184" t="s">
        <v>381</v>
      </c>
      <c r="D199" s="176" t="s">
        <v>382</v>
      </c>
      <c r="E199" s="177">
        <v>1</v>
      </c>
      <c r="F199" s="178"/>
      <c r="G199" s="179">
        <f t="shared" si="7"/>
        <v>0</v>
      </c>
      <c r="H199" s="158"/>
      <c r="I199" s="157">
        <f t="shared" si="8"/>
        <v>0</v>
      </c>
      <c r="J199" s="158"/>
      <c r="K199" s="157">
        <f t="shared" si="9"/>
        <v>0</v>
      </c>
      <c r="L199" s="157">
        <v>21</v>
      </c>
      <c r="M199" s="157">
        <f t="shared" si="10"/>
        <v>0</v>
      </c>
      <c r="N199" s="157">
        <v>0</v>
      </c>
      <c r="O199" s="157">
        <f t="shared" si="11"/>
        <v>0</v>
      </c>
      <c r="P199" s="157">
        <v>0</v>
      </c>
      <c r="Q199" s="157">
        <f t="shared" si="12"/>
        <v>0</v>
      </c>
      <c r="R199" s="157"/>
      <c r="S199" s="157" t="s">
        <v>210</v>
      </c>
      <c r="T199" s="157" t="s">
        <v>215</v>
      </c>
      <c r="U199" s="157">
        <v>0</v>
      </c>
      <c r="V199" s="157">
        <f t="shared" si="13"/>
        <v>0</v>
      </c>
      <c r="W199" s="157"/>
      <c r="X199" s="157" t="s">
        <v>133</v>
      </c>
      <c r="Y199" s="148"/>
      <c r="Z199" s="148"/>
      <c r="AA199" s="148"/>
      <c r="AB199" s="148"/>
      <c r="AC199" s="148"/>
      <c r="AD199" s="148"/>
      <c r="AE199" s="148"/>
      <c r="AF199" s="148"/>
      <c r="AG199" s="148" t="s">
        <v>134</v>
      </c>
      <c r="AH199" s="148"/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74">
        <v>90</v>
      </c>
      <c r="B200" s="175" t="s">
        <v>383</v>
      </c>
      <c r="C200" s="184" t="s">
        <v>384</v>
      </c>
      <c r="D200" s="176" t="s">
        <v>172</v>
      </c>
      <c r="E200" s="177">
        <v>900</v>
      </c>
      <c r="F200" s="178"/>
      <c r="G200" s="179">
        <f t="shared" si="7"/>
        <v>0</v>
      </c>
      <c r="H200" s="158"/>
      <c r="I200" s="157">
        <f t="shared" si="8"/>
        <v>0</v>
      </c>
      <c r="J200" s="158"/>
      <c r="K200" s="157">
        <f t="shared" si="9"/>
        <v>0</v>
      </c>
      <c r="L200" s="157">
        <v>21</v>
      </c>
      <c r="M200" s="157">
        <f t="shared" si="10"/>
        <v>0</v>
      </c>
      <c r="N200" s="157">
        <v>0</v>
      </c>
      <c r="O200" s="157">
        <f t="shared" si="11"/>
        <v>0</v>
      </c>
      <c r="P200" s="157">
        <v>0</v>
      </c>
      <c r="Q200" s="157">
        <f t="shared" si="12"/>
        <v>0</v>
      </c>
      <c r="R200" s="157"/>
      <c r="S200" s="157" t="s">
        <v>210</v>
      </c>
      <c r="T200" s="157" t="s">
        <v>215</v>
      </c>
      <c r="U200" s="157">
        <v>0</v>
      </c>
      <c r="V200" s="157">
        <f t="shared" si="13"/>
        <v>0</v>
      </c>
      <c r="W200" s="157"/>
      <c r="X200" s="157" t="s">
        <v>133</v>
      </c>
      <c r="Y200" s="148"/>
      <c r="Z200" s="148"/>
      <c r="AA200" s="148"/>
      <c r="AB200" s="148"/>
      <c r="AC200" s="148"/>
      <c r="AD200" s="148"/>
      <c r="AE200" s="148"/>
      <c r="AF200" s="148"/>
      <c r="AG200" s="148" t="s">
        <v>134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22.5" outlineLevel="1" x14ac:dyDescent="0.2">
      <c r="A201" s="174">
        <v>91</v>
      </c>
      <c r="B201" s="175" t="s">
        <v>385</v>
      </c>
      <c r="C201" s="184" t="s">
        <v>386</v>
      </c>
      <c r="D201" s="176" t="s">
        <v>363</v>
      </c>
      <c r="E201" s="177">
        <v>14</v>
      </c>
      <c r="F201" s="178"/>
      <c r="G201" s="179">
        <f t="shared" si="7"/>
        <v>0</v>
      </c>
      <c r="H201" s="158"/>
      <c r="I201" s="157">
        <f t="shared" si="8"/>
        <v>0</v>
      </c>
      <c r="J201" s="158"/>
      <c r="K201" s="157">
        <f t="shared" si="9"/>
        <v>0</v>
      </c>
      <c r="L201" s="157">
        <v>21</v>
      </c>
      <c r="M201" s="157">
        <f t="shared" si="10"/>
        <v>0</v>
      </c>
      <c r="N201" s="157">
        <v>0</v>
      </c>
      <c r="O201" s="157">
        <f t="shared" si="11"/>
        <v>0</v>
      </c>
      <c r="P201" s="157">
        <v>0</v>
      </c>
      <c r="Q201" s="157">
        <f t="shared" si="12"/>
        <v>0</v>
      </c>
      <c r="R201" s="157"/>
      <c r="S201" s="157" t="s">
        <v>210</v>
      </c>
      <c r="T201" s="157" t="s">
        <v>215</v>
      </c>
      <c r="U201" s="157">
        <v>0</v>
      </c>
      <c r="V201" s="157">
        <f t="shared" si="13"/>
        <v>0</v>
      </c>
      <c r="W201" s="157"/>
      <c r="X201" s="157" t="s">
        <v>133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134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74">
        <v>92</v>
      </c>
      <c r="B202" s="175" t="s">
        <v>387</v>
      </c>
      <c r="C202" s="184" t="s">
        <v>388</v>
      </c>
      <c r="D202" s="176" t="s">
        <v>363</v>
      </c>
      <c r="E202" s="177">
        <v>28</v>
      </c>
      <c r="F202" s="178"/>
      <c r="G202" s="179">
        <f t="shared" si="7"/>
        <v>0</v>
      </c>
      <c r="H202" s="158"/>
      <c r="I202" s="157">
        <f t="shared" si="8"/>
        <v>0</v>
      </c>
      <c r="J202" s="158"/>
      <c r="K202" s="157">
        <f t="shared" si="9"/>
        <v>0</v>
      </c>
      <c r="L202" s="157">
        <v>21</v>
      </c>
      <c r="M202" s="157">
        <f t="shared" si="10"/>
        <v>0</v>
      </c>
      <c r="N202" s="157">
        <v>0</v>
      </c>
      <c r="O202" s="157">
        <f t="shared" si="11"/>
        <v>0</v>
      </c>
      <c r="P202" s="157">
        <v>0</v>
      </c>
      <c r="Q202" s="157">
        <f t="shared" si="12"/>
        <v>0</v>
      </c>
      <c r="R202" s="157"/>
      <c r="S202" s="157" t="s">
        <v>210</v>
      </c>
      <c r="T202" s="157" t="s">
        <v>215</v>
      </c>
      <c r="U202" s="157">
        <v>0</v>
      </c>
      <c r="V202" s="157">
        <f t="shared" si="13"/>
        <v>0</v>
      </c>
      <c r="W202" s="157"/>
      <c r="X202" s="157" t="s">
        <v>133</v>
      </c>
      <c r="Y202" s="148"/>
      <c r="Z202" s="148"/>
      <c r="AA202" s="148"/>
      <c r="AB202" s="148"/>
      <c r="AC202" s="148"/>
      <c r="AD202" s="148"/>
      <c r="AE202" s="148"/>
      <c r="AF202" s="148"/>
      <c r="AG202" s="148" t="s">
        <v>134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74">
        <v>93</v>
      </c>
      <c r="B203" s="175" t="s">
        <v>389</v>
      </c>
      <c r="C203" s="184" t="s">
        <v>390</v>
      </c>
      <c r="D203" s="176" t="s">
        <v>172</v>
      </c>
      <c r="E203" s="177">
        <v>30</v>
      </c>
      <c r="F203" s="178"/>
      <c r="G203" s="179">
        <f t="shared" si="7"/>
        <v>0</v>
      </c>
      <c r="H203" s="158"/>
      <c r="I203" s="157">
        <f t="shared" si="8"/>
        <v>0</v>
      </c>
      <c r="J203" s="158"/>
      <c r="K203" s="157">
        <f t="shared" si="9"/>
        <v>0</v>
      </c>
      <c r="L203" s="157">
        <v>21</v>
      </c>
      <c r="M203" s="157">
        <f t="shared" si="10"/>
        <v>0</v>
      </c>
      <c r="N203" s="157">
        <v>0</v>
      </c>
      <c r="O203" s="157">
        <f t="shared" si="11"/>
        <v>0</v>
      </c>
      <c r="P203" s="157">
        <v>0</v>
      </c>
      <c r="Q203" s="157">
        <f t="shared" si="12"/>
        <v>0</v>
      </c>
      <c r="R203" s="157"/>
      <c r="S203" s="157" t="s">
        <v>210</v>
      </c>
      <c r="T203" s="157" t="s">
        <v>215</v>
      </c>
      <c r="U203" s="157">
        <v>0</v>
      </c>
      <c r="V203" s="157">
        <f t="shared" si="13"/>
        <v>0</v>
      </c>
      <c r="W203" s="157"/>
      <c r="X203" s="157" t="s">
        <v>133</v>
      </c>
      <c r="Y203" s="148"/>
      <c r="Z203" s="148"/>
      <c r="AA203" s="148"/>
      <c r="AB203" s="148"/>
      <c r="AC203" s="148"/>
      <c r="AD203" s="148"/>
      <c r="AE203" s="148"/>
      <c r="AF203" s="148"/>
      <c r="AG203" s="148" t="s">
        <v>134</v>
      </c>
      <c r="AH203" s="148"/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74">
        <v>94</v>
      </c>
      <c r="B204" s="175" t="s">
        <v>391</v>
      </c>
      <c r="C204" s="184" t="s">
        <v>392</v>
      </c>
      <c r="D204" s="176" t="s">
        <v>172</v>
      </c>
      <c r="E204" s="177">
        <v>20</v>
      </c>
      <c r="F204" s="178"/>
      <c r="G204" s="179">
        <f t="shared" si="7"/>
        <v>0</v>
      </c>
      <c r="H204" s="158"/>
      <c r="I204" s="157">
        <f t="shared" si="8"/>
        <v>0</v>
      </c>
      <c r="J204" s="158"/>
      <c r="K204" s="157">
        <f t="shared" si="9"/>
        <v>0</v>
      </c>
      <c r="L204" s="157">
        <v>21</v>
      </c>
      <c r="M204" s="157">
        <f t="shared" si="10"/>
        <v>0</v>
      </c>
      <c r="N204" s="157">
        <v>0</v>
      </c>
      <c r="O204" s="157">
        <f t="shared" si="11"/>
        <v>0</v>
      </c>
      <c r="P204" s="157">
        <v>0</v>
      </c>
      <c r="Q204" s="157">
        <f t="shared" si="12"/>
        <v>0</v>
      </c>
      <c r="R204" s="157"/>
      <c r="S204" s="157" t="s">
        <v>210</v>
      </c>
      <c r="T204" s="157" t="s">
        <v>215</v>
      </c>
      <c r="U204" s="157">
        <v>0</v>
      </c>
      <c r="V204" s="157">
        <f t="shared" si="13"/>
        <v>0</v>
      </c>
      <c r="W204" s="157"/>
      <c r="X204" s="157" t="s">
        <v>133</v>
      </c>
      <c r="Y204" s="148"/>
      <c r="Z204" s="148"/>
      <c r="AA204" s="148"/>
      <c r="AB204" s="148"/>
      <c r="AC204" s="148"/>
      <c r="AD204" s="148"/>
      <c r="AE204" s="148"/>
      <c r="AF204" s="148"/>
      <c r="AG204" s="148" t="s">
        <v>134</v>
      </c>
      <c r="AH204" s="148"/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outlineLevel="1" x14ac:dyDescent="0.2">
      <c r="A205" s="174">
        <v>95</v>
      </c>
      <c r="B205" s="175" t="s">
        <v>393</v>
      </c>
      <c r="C205" s="184" t="s">
        <v>394</v>
      </c>
      <c r="D205" s="176" t="s">
        <v>172</v>
      </c>
      <c r="E205" s="177">
        <v>10</v>
      </c>
      <c r="F205" s="178"/>
      <c r="G205" s="179">
        <f t="shared" si="7"/>
        <v>0</v>
      </c>
      <c r="H205" s="158"/>
      <c r="I205" s="157">
        <f t="shared" si="8"/>
        <v>0</v>
      </c>
      <c r="J205" s="158"/>
      <c r="K205" s="157">
        <f t="shared" si="9"/>
        <v>0</v>
      </c>
      <c r="L205" s="157">
        <v>21</v>
      </c>
      <c r="M205" s="157">
        <f t="shared" si="10"/>
        <v>0</v>
      </c>
      <c r="N205" s="157">
        <v>0</v>
      </c>
      <c r="O205" s="157">
        <f t="shared" si="11"/>
        <v>0</v>
      </c>
      <c r="P205" s="157">
        <v>0</v>
      </c>
      <c r="Q205" s="157">
        <f t="shared" si="12"/>
        <v>0</v>
      </c>
      <c r="R205" s="157"/>
      <c r="S205" s="157" t="s">
        <v>210</v>
      </c>
      <c r="T205" s="157" t="s">
        <v>215</v>
      </c>
      <c r="U205" s="157">
        <v>0</v>
      </c>
      <c r="V205" s="157">
        <f t="shared" si="13"/>
        <v>0</v>
      </c>
      <c r="W205" s="157"/>
      <c r="X205" s="157" t="s">
        <v>133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134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ht="22.5" outlineLevel="1" x14ac:dyDescent="0.2">
      <c r="A206" s="174">
        <v>96</v>
      </c>
      <c r="B206" s="175" t="s">
        <v>395</v>
      </c>
      <c r="C206" s="184" t="s">
        <v>396</v>
      </c>
      <c r="D206" s="176" t="s">
        <v>382</v>
      </c>
      <c r="E206" s="177">
        <v>1</v>
      </c>
      <c r="F206" s="178"/>
      <c r="G206" s="179">
        <f t="shared" si="7"/>
        <v>0</v>
      </c>
      <c r="H206" s="158"/>
      <c r="I206" s="157">
        <f t="shared" si="8"/>
        <v>0</v>
      </c>
      <c r="J206" s="158"/>
      <c r="K206" s="157">
        <f t="shared" si="9"/>
        <v>0</v>
      </c>
      <c r="L206" s="157">
        <v>21</v>
      </c>
      <c r="M206" s="157">
        <f t="shared" si="10"/>
        <v>0</v>
      </c>
      <c r="N206" s="157">
        <v>0</v>
      </c>
      <c r="O206" s="157">
        <f t="shared" si="11"/>
        <v>0</v>
      </c>
      <c r="P206" s="157">
        <v>0</v>
      </c>
      <c r="Q206" s="157">
        <f t="shared" si="12"/>
        <v>0</v>
      </c>
      <c r="R206" s="157"/>
      <c r="S206" s="157" t="s">
        <v>210</v>
      </c>
      <c r="T206" s="157" t="s">
        <v>215</v>
      </c>
      <c r="U206" s="157">
        <v>0</v>
      </c>
      <c r="V206" s="157">
        <f t="shared" si="13"/>
        <v>0</v>
      </c>
      <c r="W206" s="157"/>
      <c r="X206" s="157" t="s">
        <v>133</v>
      </c>
      <c r="Y206" s="148"/>
      <c r="Z206" s="148"/>
      <c r="AA206" s="148"/>
      <c r="AB206" s="148"/>
      <c r="AC206" s="148"/>
      <c r="AD206" s="148"/>
      <c r="AE206" s="148"/>
      <c r="AF206" s="148"/>
      <c r="AG206" s="148" t="s">
        <v>134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74">
        <v>97</v>
      </c>
      <c r="B207" s="175" t="s">
        <v>397</v>
      </c>
      <c r="C207" s="184" t="s">
        <v>398</v>
      </c>
      <c r="D207" s="176" t="s">
        <v>363</v>
      </c>
      <c r="E207" s="177">
        <v>60</v>
      </c>
      <c r="F207" s="178"/>
      <c r="G207" s="179">
        <f t="shared" si="7"/>
        <v>0</v>
      </c>
      <c r="H207" s="158"/>
      <c r="I207" s="157">
        <f t="shared" si="8"/>
        <v>0</v>
      </c>
      <c r="J207" s="158"/>
      <c r="K207" s="157">
        <f t="shared" si="9"/>
        <v>0</v>
      </c>
      <c r="L207" s="157">
        <v>21</v>
      </c>
      <c r="M207" s="157">
        <f t="shared" si="10"/>
        <v>0</v>
      </c>
      <c r="N207" s="157">
        <v>0</v>
      </c>
      <c r="O207" s="157">
        <f t="shared" si="11"/>
        <v>0</v>
      </c>
      <c r="P207" s="157">
        <v>0</v>
      </c>
      <c r="Q207" s="157">
        <f t="shared" si="12"/>
        <v>0</v>
      </c>
      <c r="R207" s="157"/>
      <c r="S207" s="157" t="s">
        <v>210</v>
      </c>
      <c r="T207" s="157" t="s">
        <v>215</v>
      </c>
      <c r="U207" s="157">
        <v>0</v>
      </c>
      <c r="V207" s="157">
        <f t="shared" si="13"/>
        <v>0</v>
      </c>
      <c r="W207" s="157"/>
      <c r="X207" s="157" t="s">
        <v>133</v>
      </c>
      <c r="Y207" s="148"/>
      <c r="Z207" s="148"/>
      <c r="AA207" s="148"/>
      <c r="AB207" s="148"/>
      <c r="AC207" s="148"/>
      <c r="AD207" s="148"/>
      <c r="AE207" s="148"/>
      <c r="AF207" s="148"/>
      <c r="AG207" s="148" t="s">
        <v>134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22.5" outlineLevel="1" x14ac:dyDescent="0.2">
      <c r="A208" s="174">
        <v>98</v>
      </c>
      <c r="B208" s="175" t="s">
        <v>399</v>
      </c>
      <c r="C208" s="184" t="s">
        <v>400</v>
      </c>
      <c r="D208" s="176" t="s">
        <v>401</v>
      </c>
      <c r="E208" s="177">
        <v>12</v>
      </c>
      <c r="F208" s="178"/>
      <c r="G208" s="179">
        <f t="shared" si="7"/>
        <v>0</v>
      </c>
      <c r="H208" s="158"/>
      <c r="I208" s="157">
        <f t="shared" si="8"/>
        <v>0</v>
      </c>
      <c r="J208" s="158"/>
      <c r="K208" s="157">
        <f t="shared" si="9"/>
        <v>0</v>
      </c>
      <c r="L208" s="157">
        <v>21</v>
      </c>
      <c r="M208" s="157">
        <f t="shared" si="10"/>
        <v>0</v>
      </c>
      <c r="N208" s="157">
        <v>0</v>
      </c>
      <c r="O208" s="157">
        <f t="shared" si="11"/>
        <v>0</v>
      </c>
      <c r="P208" s="157">
        <v>0</v>
      </c>
      <c r="Q208" s="157">
        <f t="shared" si="12"/>
        <v>0</v>
      </c>
      <c r="R208" s="157"/>
      <c r="S208" s="157" t="s">
        <v>210</v>
      </c>
      <c r="T208" s="157" t="s">
        <v>215</v>
      </c>
      <c r="U208" s="157">
        <v>0</v>
      </c>
      <c r="V208" s="157">
        <f t="shared" si="13"/>
        <v>0</v>
      </c>
      <c r="W208" s="157"/>
      <c r="X208" s="157" t="s">
        <v>133</v>
      </c>
      <c r="Y208" s="148"/>
      <c r="Z208" s="148"/>
      <c r="AA208" s="148"/>
      <c r="AB208" s="148"/>
      <c r="AC208" s="148"/>
      <c r="AD208" s="148"/>
      <c r="AE208" s="148"/>
      <c r="AF208" s="148"/>
      <c r="AG208" s="148" t="s">
        <v>134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x14ac:dyDescent="0.2">
      <c r="A209" s="162" t="s">
        <v>126</v>
      </c>
      <c r="B209" s="163" t="s">
        <v>92</v>
      </c>
      <c r="C209" s="181" t="s">
        <v>93</v>
      </c>
      <c r="D209" s="164"/>
      <c r="E209" s="165"/>
      <c r="F209" s="166"/>
      <c r="G209" s="167">
        <f>SUMIF(AG210:AG219,"&lt;&gt;NOR",G210:G219)</f>
        <v>0</v>
      </c>
      <c r="H209" s="161"/>
      <c r="I209" s="161">
        <f>SUM(I210:I219)</f>
        <v>0</v>
      </c>
      <c r="J209" s="161"/>
      <c r="K209" s="161">
        <f>SUM(K210:K219)</f>
        <v>0</v>
      </c>
      <c r="L209" s="161"/>
      <c r="M209" s="161">
        <f>SUM(M210:M219)</f>
        <v>0</v>
      </c>
      <c r="N209" s="161"/>
      <c r="O209" s="161">
        <f>SUM(O210:O219)</f>
        <v>0.01</v>
      </c>
      <c r="P209" s="161"/>
      <c r="Q209" s="161">
        <f>SUM(Q210:Q219)</f>
        <v>0.03</v>
      </c>
      <c r="R209" s="161"/>
      <c r="S209" s="161"/>
      <c r="T209" s="161"/>
      <c r="U209" s="161"/>
      <c r="V209" s="161">
        <f>SUM(V210:V219)</f>
        <v>2.46</v>
      </c>
      <c r="W209" s="161"/>
      <c r="X209" s="161"/>
      <c r="AG209" t="s">
        <v>127</v>
      </c>
    </row>
    <row r="210" spans="1:60" outlineLevel="1" x14ac:dyDescent="0.2">
      <c r="A210" s="168">
        <v>99</v>
      </c>
      <c r="B210" s="169" t="s">
        <v>402</v>
      </c>
      <c r="C210" s="182" t="s">
        <v>403</v>
      </c>
      <c r="D210" s="170" t="s">
        <v>172</v>
      </c>
      <c r="E210" s="171">
        <v>14</v>
      </c>
      <c r="F210" s="172"/>
      <c r="G210" s="173">
        <f>ROUND(E210*F210,2)</f>
        <v>0</v>
      </c>
      <c r="H210" s="158"/>
      <c r="I210" s="157">
        <f>ROUND(E210*H210,2)</f>
        <v>0</v>
      </c>
      <c r="J210" s="158"/>
      <c r="K210" s="157">
        <f>ROUND(E210*J210,2)</f>
        <v>0</v>
      </c>
      <c r="L210" s="157">
        <v>21</v>
      </c>
      <c r="M210" s="157">
        <f>G210*(1+L210/100)</f>
        <v>0</v>
      </c>
      <c r="N210" s="157">
        <v>4.8999999999999998E-4</v>
      </c>
      <c r="O210" s="157">
        <f>ROUND(E210*N210,2)</f>
        <v>0.01</v>
      </c>
      <c r="P210" s="157">
        <v>2E-3</v>
      </c>
      <c r="Q210" s="157">
        <f>ROUND(E210*P210,2)</f>
        <v>0.03</v>
      </c>
      <c r="R210" s="157"/>
      <c r="S210" s="157" t="s">
        <v>131</v>
      </c>
      <c r="T210" s="157" t="s">
        <v>132</v>
      </c>
      <c r="U210" s="157">
        <v>0.17599999999999999</v>
      </c>
      <c r="V210" s="157">
        <f>ROUND(E210*U210,2)</f>
        <v>2.46</v>
      </c>
      <c r="W210" s="157"/>
      <c r="X210" s="157" t="s">
        <v>133</v>
      </c>
      <c r="Y210" s="148"/>
      <c r="Z210" s="148"/>
      <c r="AA210" s="148"/>
      <c r="AB210" s="148"/>
      <c r="AC210" s="148"/>
      <c r="AD210" s="148"/>
      <c r="AE210" s="148"/>
      <c r="AF210" s="148"/>
      <c r="AG210" s="148" t="s">
        <v>134</v>
      </c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55"/>
      <c r="B211" s="156"/>
      <c r="C211" s="245" t="s">
        <v>231</v>
      </c>
      <c r="D211" s="246"/>
      <c r="E211" s="246"/>
      <c r="F211" s="246"/>
      <c r="G211" s="246"/>
      <c r="H211" s="157"/>
      <c r="I211" s="157"/>
      <c r="J211" s="157"/>
      <c r="K211" s="157"/>
      <c r="L211" s="157"/>
      <c r="M211" s="157"/>
      <c r="N211" s="157"/>
      <c r="O211" s="157"/>
      <c r="P211" s="157"/>
      <c r="Q211" s="157"/>
      <c r="R211" s="157"/>
      <c r="S211" s="157"/>
      <c r="T211" s="157"/>
      <c r="U211" s="157"/>
      <c r="V211" s="157"/>
      <c r="W211" s="157"/>
      <c r="X211" s="157"/>
      <c r="Y211" s="148"/>
      <c r="Z211" s="148"/>
      <c r="AA211" s="148"/>
      <c r="AB211" s="148"/>
      <c r="AC211" s="148"/>
      <c r="AD211" s="148"/>
      <c r="AE211" s="148"/>
      <c r="AF211" s="148"/>
      <c r="AG211" s="148" t="s">
        <v>157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74">
        <v>100</v>
      </c>
      <c r="B212" s="175" t="s">
        <v>404</v>
      </c>
      <c r="C212" s="184" t="s">
        <v>405</v>
      </c>
      <c r="D212" s="176" t="s">
        <v>172</v>
      </c>
      <c r="E212" s="177">
        <v>112</v>
      </c>
      <c r="F212" s="178"/>
      <c r="G212" s="179">
        <f t="shared" ref="G212:G219" si="14">ROUND(E212*F212,2)</f>
        <v>0</v>
      </c>
      <c r="H212" s="158"/>
      <c r="I212" s="157">
        <f t="shared" ref="I212:I219" si="15">ROUND(E212*H212,2)</f>
        <v>0</v>
      </c>
      <c r="J212" s="158"/>
      <c r="K212" s="157">
        <f t="shared" ref="K212:K219" si="16">ROUND(E212*J212,2)</f>
        <v>0</v>
      </c>
      <c r="L212" s="157">
        <v>21</v>
      </c>
      <c r="M212" s="157">
        <f t="shared" ref="M212:M219" si="17">G212*(1+L212/100)</f>
        <v>0</v>
      </c>
      <c r="N212" s="157">
        <v>0</v>
      </c>
      <c r="O212" s="157">
        <f t="shared" ref="O212:O219" si="18">ROUND(E212*N212,2)</f>
        <v>0</v>
      </c>
      <c r="P212" s="157">
        <v>0</v>
      </c>
      <c r="Q212" s="157">
        <f t="shared" ref="Q212:Q219" si="19">ROUND(E212*P212,2)</f>
        <v>0</v>
      </c>
      <c r="R212" s="157"/>
      <c r="S212" s="157" t="s">
        <v>210</v>
      </c>
      <c r="T212" s="157" t="s">
        <v>215</v>
      </c>
      <c r="U212" s="157">
        <v>0</v>
      </c>
      <c r="V212" s="157">
        <f t="shared" ref="V212:V219" si="20">ROUND(E212*U212,2)</f>
        <v>0</v>
      </c>
      <c r="W212" s="157"/>
      <c r="X212" s="157" t="s">
        <v>133</v>
      </c>
      <c r="Y212" s="148"/>
      <c r="Z212" s="148"/>
      <c r="AA212" s="148"/>
      <c r="AB212" s="148"/>
      <c r="AC212" s="148"/>
      <c r="AD212" s="148"/>
      <c r="AE212" s="148"/>
      <c r="AF212" s="148"/>
      <c r="AG212" s="148" t="s">
        <v>134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4">
        <v>101</v>
      </c>
      <c r="B213" s="175" t="s">
        <v>406</v>
      </c>
      <c r="C213" s="184" t="s">
        <v>407</v>
      </c>
      <c r="D213" s="176" t="s">
        <v>172</v>
      </c>
      <c r="E213" s="177">
        <v>35</v>
      </c>
      <c r="F213" s="178"/>
      <c r="G213" s="179">
        <f t="shared" si="14"/>
        <v>0</v>
      </c>
      <c r="H213" s="158"/>
      <c r="I213" s="157">
        <f t="shared" si="15"/>
        <v>0</v>
      </c>
      <c r="J213" s="158"/>
      <c r="K213" s="157">
        <f t="shared" si="16"/>
        <v>0</v>
      </c>
      <c r="L213" s="157">
        <v>21</v>
      </c>
      <c r="M213" s="157">
        <f t="shared" si="17"/>
        <v>0</v>
      </c>
      <c r="N213" s="157">
        <v>0</v>
      </c>
      <c r="O213" s="157">
        <f t="shared" si="18"/>
        <v>0</v>
      </c>
      <c r="P213" s="157">
        <v>0</v>
      </c>
      <c r="Q213" s="157">
        <f t="shared" si="19"/>
        <v>0</v>
      </c>
      <c r="R213" s="157"/>
      <c r="S213" s="157" t="s">
        <v>210</v>
      </c>
      <c r="T213" s="157" t="s">
        <v>215</v>
      </c>
      <c r="U213" s="157">
        <v>0</v>
      </c>
      <c r="V213" s="157">
        <f t="shared" si="20"/>
        <v>0</v>
      </c>
      <c r="W213" s="157"/>
      <c r="X213" s="157" t="s">
        <v>133</v>
      </c>
      <c r="Y213" s="148"/>
      <c r="Z213" s="148"/>
      <c r="AA213" s="148"/>
      <c r="AB213" s="148"/>
      <c r="AC213" s="148"/>
      <c r="AD213" s="148"/>
      <c r="AE213" s="148"/>
      <c r="AF213" s="148"/>
      <c r="AG213" s="148" t="s">
        <v>134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74">
        <v>102</v>
      </c>
      <c r="B214" s="175" t="s">
        <v>408</v>
      </c>
      <c r="C214" s="184" t="s">
        <v>362</v>
      </c>
      <c r="D214" s="176" t="s">
        <v>363</v>
      </c>
      <c r="E214" s="177">
        <v>6</v>
      </c>
      <c r="F214" s="178"/>
      <c r="G214" s="179">
        <f t="shared" si="14"/>
        <v>0</v>
      </c>
      <c r="H214" s="158"/>
      <c r="I214" s="157">
        <f t="shared" si="15"/>
        <v>0</v>
      </c>
      <c r="J214" s="158"/>
      <c r="K214" s="157">
        <f t="shared" si="16"/>
        <v>0</v>
      </c>
      <c r="L214" s="157">
        <v>21</v>
      </c>
      <c r="M214" s="157">
        <f t="shared" si="17"/>
        <v>0</v>
      </c>
      <c r="N214" s="157">
        <v>0</v>
      </c>
      <c r="O214" s="157">
        <f t="shared" si="18"/>
        <v>0</v>
      </c>
      <c r="P214" s="157">
        <v>0</v>
      </c>
      <c r="Q214" s="157">
        <f t="shared" si="19"/>
        <v>0</v>
      </c>
      <c r="R214" s="157"/>
      <c r="S214" s="157" t="s">
        <v>210</v>
      </c>
      <c r="T214" s="157" t="s">
        <v>215</v>
      </c>
      <c r="U214" s="157">
        <v>0</v>
      </c>
      <c r="V214" s="157">
        <f t="shared" si="20"/>
        <v>0</v>
      </c>
      <c r="W214" s="157"/>
      <c r="X214" s="157" t="s">
        <v>133</v>
      </c>
      <c r="Y214" s="148"/>
      <c r="Z214" s="148"/>
      <c r="AA214" s="148"/>
      <c r="AB214" s="148"/>
      <c r="AC214" s="148"/>
      <c r="AD214" s="148"/>
      <c r="AE214" s="148"/>
      <c r="AF214" s="148"/>
      <c r="AG214" s="148" t="s">
        <v>134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ht="22.5" outlineLevel="1" x14ac:dyDescent="0.2">
      <c r="A215" s="174">
        <v>103</v>
      </c>
      <c r="B215" s="175" t="s">
        <v>409</v>
      </c>
      <c r="C215" s="184" t="s">
        <v>410</v>
      </c>
      <c r="D215" s="176" t="s">
        <v>363</v>
      </c>
      <c r="E215" s="177">
        <v>5</v>
      </c>
      <c r="F215" s="178"/>
      <c r="G215" s="179">
        <f t="shared" si="14"/>
        <v>0</v>
      </c>
      <c r="H215" s="158"/>
      <c r="I215" s="157">
        <f t="shared" si="15"/>
        <v>0</v>
      </c>
      <c r="J215" s="158"/>
      <c r="K215" s="157">
        <f t="shared" si="16"/>
        <v>0</v>
      </c>
      <c r="L215" s="157">
        <v>21</v>
      </c>
      <c r="M215" s="157">
        <f t="shared" si="17"/>
        <v>0</v>
      </c>
      <c r="N215" s="157">
        <v>0</v>
      </c>
      <c r="O215" s="157">
        <f t="shared" si="18"/>
        <v>0</v>
      </c>
      <c r="P215" s="157">
        <v>0</v>
      </c>
      <c r="Q215" s="157">
        <f t="shared" si="19"/>
        <v>0</v>
      </c>
      <c r="R215" s="157"/>
      <c r="S215" s="157" t="s">
        <v>210</v>
      </c>
      <c r="T215" s="157" t="s">
        <v>215</v>
      </c>
      <c r="U215" s="157">
        <v>0</v>
      </c>
      <c r="V215" s="157">
        <f t="shared" si="20"/>
        <v>0</v>
      </c>
      <c r="W215" s="157"/>
      <c r="X215" s="157" t="s">
        <v>133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134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4">
        <v>104</v>
      </c>
      <c r="B216" s="175" t="s">
        <v>411</v>
      </c>
      <c r="C216" s="184" t="s">
        <v>412</v>
      </c>
      <c r="D216" s="176" t="s">
        <v>363</v>
      </c>
      <c r="E216" s="177">
        <v>5</v>
      </c>
      <c r="F216" s="178"/>
      <c r="G216" s="179">
        <f t="shared" si="14"/>
        <v>0</v>
      </c>
      <c r="H216" s="158"/>
      <c r="I216" s="157">
        <f t="shared" si="15"/>
        <v>0</v>
      </c>
      <c r="J216" s="158"/>
      <c r="K216" s="157">
        <f t="shared" si="16"/>
        <v>0</v>
      </c>
      <c r="L216" s="157">
        <v>21</v>
      </c>
      <c r="M216" s="157">
        <f t="shared" si="17"/>
        <v>0</v>
      </c>
      <c r="N216" s="157">
        <v>0</v>
      </c>
      <c r="O216" s="157">
        <f t="shared" si="18"/>
        <v>0</v>
      </c>
      <c r="P216" s="157">
        <v>0</v>
      </c>
      <c r="Q216" s="157">
        <f t="shared" si="19"/>
        <v>0</v>
      </c>
      <c r="R216" s="157"/>
      <c r="S216" s="157" t="s">
        <v>210</v>
      </c>
      <c r="T216" s="157" t="s">
        <v>215</v>
      </c>
      <c r="U216" s="157">
        <v>0</v>
      </c>
      <c r="V216" s="157">
        <f t="shared" si="20"/>
        <v>0</v>
      </c>
      <c r="W216" s="157"/>
      <c r="X216" s="157" t="s">
        <v>133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134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74">
        <v>105</v>
      </c>
      <c r="B217" s="175" t="s">
        <v>413</v>
      </c>
      <c r="C217" s="184" t="s">
        <v>414</v>
      </c>
      <c r="D217" s="176" t="s">
        <v>172</v>
      </c>
      <c r="E217" s="177">
        <v>0.5</v>
      </c>
      <c r="F217" s="178"/>
      <c r="G217" s="179">
        <f t="shared" si="14"/>
        <v>0</v>
      </c>
      <c r="H217" s="158"/>
      <c r="I217" s="157">
        <f t="shared" si="15"/>
        <v>0</v>
      </c>
      <c r="J217" s="158"/>
      <c r="K217" s="157">
        <f t="shared" si="16"/>
        <v>0</v>
      </c>
      <c r="L217" s="157">
        <v>21</v>
      </c>
      <c r="M217" s="157">
        <f t="shared" si="17"/>
        <v>0</v>
      </c>
      <c r="N217" s="157">
        <v>1.6000000000000001E-4</v>
      </c>
      <c r="O217" s="157">
        <f t="shared" si="18"/>
        <v>0</v>
      </c>
      <c r="P217" s="157">
        <v>0</v>
      </c>
      <c r="Q217" s="157">
        <f t="shared" si="19"/>
        <v>0</v>
      </c>
      <c r="R217" s="157"/>
      <c r="S217" s="157" t="s">
        <v>210</v>
      </c>
      <c r="T217" s="157" t="s">
        <v>215</v>
      </c>
      <c r="U217" s="157">
        <v>0</v>
      </c>
      <c r="V217" s="157">
        <f t="shared" si="20"/>
        <v>0</v>
      </c>
      <c r="W217" s="157"/>
      <c r="X217" s="157" t="s">
        <v>133</v>
      </c>
      <c r="Y217" s="148"/>
      <c r="Z217" s="148"/>
      <c r="AA217" s="148"/>
      <c r="AB217" s="148"/>
      <c r="AC217" s="148"/>
      <c r="AD217" s="148"/>
      <c r="AE217" s="148"/>
      <c r="AF217" s="148"/>
      <c r="AG217" s="148" t="s">
        <v>134</v>
      </c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74">
        <v>106</v>
      </c>
      <c r="B218" s="175" t="s">
        <v>415</v>
      </c>
      <c r="C218" s="184" t="s">
        <v>416</v>
      </c>
      <c r="D218" s="176" t="s">
        <v>382</v>
      </c>
      <c r="E218" s="177">
        <v>1</v>
      </c>
      <c r="F218" s="178"/>
      <c r="G218" s="179">
        <f t="shared" si="14"/>
        <v>0</v>
      </c>
      <c r="H218" s="158"/>
      <c r="I218" s="157">
        <f t="shared" si="15"/>
        <v>0</v>
      </c>
      <c r="J218" s="158"/>
      <c r="K218" s="157">
        <f t="shared" si="16"/>
        <v>0</v>
      </c>
      <c r="L218" s="157">
        <v>21</v>
      </c>
      <c r="M218" s="157">
        <f t="shared" si="17"/>
        <v>0</v>
      </c>
      <c r="N218" s="157">
        <v>1.6000000000000001E-4</v>
      </c>
      <c r="O218" s="157">
        <f t="shared" si="18"/>
        <v>0</v>
      </c>
      <c r="P218" s="157">
        <v>0</v>
      </c>
      <c r="Q218" s="157">
        <f t="shared" si="19"/>
        <v>0</v>
      </c>
      <c r="R218" s="157"/>
      <c r="S218" s="157" t="s">
        <v>210</v>
      </c>
      <c r="T218" s="157" t="s">
        <v>215</v>
      </c>
      <c r="U218" s="157">
        <v>0</v>
      </c>
      <c r="V218" s="157">
        <f t="shared" si="20"/>
        <v>0</v>
      </c>
      <c r="W218" s="157"/>
      <c r="X218" s="157" t="s">
        <v>133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134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ht="22.5" outlineLevel="1" x14ac:dyDescent="0.2">
      <c r="A219" s="174">
        <v>107</v>
      </c>
      <c r="B219" s="175" t="s">
        <v>417</v>
      </c>
      <c r="C219" s="184" t="s">
        <v>400</v>
      </c>
      <c r="D219" s="176" t="s">
        <v>401</v>
      </c>
      <c r="E219" s="177">
        <v>3</v>
      </c>
      <c r="F219" s="178"/>
      <c r="G219" s="179">
        <f t="shared" si="14"/>
        <v>0</v>
      </c>
      <c r="H219" s="158"/>
      <c r="I219" s="157">
        <f t="shared" si="15"/>
        <v>0</v>
      </c>
      <c r="J219" s="158"/>
      <c r="K219" s="157">
        <f t="shared" si="16"/>
        <v>0</v>
      </c>
      <c r="L219" s="157">
        <v>21</v>
      </c>
      <c r="M219" s="157">
        <f t="shared" si="17"/>
        <v>0</v>
      </c>
      <c r="N219" s="157">
        <v>1.6000000000000001E-4</v>
      </c>
      <c r="O219" s="157">
        <f t="shared" si="18"/>
        <v>0</v>
      </c>
      <c r="P219" s="157">
        <v>0</v>
      </c>
      <c r="Q219" s="157">
        <f t="shared" si="19"/>
        <v>0</v>
      </c>
      <c r="R219" s="157"/>
      <c r="S219" s="157" t="s">
        <v>210</v>
      </c>
      <c r="T219" s="157" t="s">
        <v>215</v>
      </c>
      <c r="U219" s="157">
        <v>0</v>
      </c>
      <c r="V219" s="157">
        <f t="shared" si="20"/>
        <v>0</v>
      </c>
      <c r="W219" s="157"/>
      <c r="X219" s="157" t="s">
        <v>133</v>
      </c>
      <c r="Y219" s="148"/>
      <c r="Z219" s="148"/>
      <c r="AA219" s="148"/>
      <c r="AB219" s="148"/>
      <c r="AC219" s="148"/>
      <c r="AD219" s="148"/>
      <c r="AE219" s="148"/>
      <c r="AF219" s="148"/>
      <c r="AG219" s="148" t="s">
        <v>134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x14ac:dyDescent="0.2">
      <c r="A220" s="162" t="s">
        <v>126</v>
      </c>
      <c r="B220" s="163" t="s">
        <v>94</v>
      </c>
      <c r="C220" s="181" t="s">
        <v>95</v>
      </c>
      <c r="D220" s="164"/>
      <c r="E220" s="165"/>
      <c r="F220" s="166"/>
      <c r="G220" s="167">
        <f>SUMIF(AG221:AG239,"&lt;&gt;NOR",G221:G239)</f>
        <v>0</v>
      </c>
      <c r="H220" s="161"/>
      <c r="I220" s="161">
        <f>SUM(I221:I239)</f>
        <v>0</v>
      </c>
      <c r="J220" s="161"/>
      <c r="K220" s="161">
        <f>SUM(K221:K239)</f>
        <v>0</v>
      </c>
      <c r="L220" s="161"/>
      <c r="M220" s="161">
        <f>SUM(M221:M239)</f>
        <v>0</v>
      </c>
      <c r="N220" s="161"/>
      <c r="O220" s="161">
        <f>SUM(O221:O239)</f>
        <v>0.11000000000000001</v>
      </c>
      <c r="P220" s="161"/>
      <c r="Q220" s="161">
        <f>SUM(Q221:Q239)</f>
        <v>0.16</v>
      </c>
      <c r="R220" s="161"/>
      <c r="S220" s="161"/>
      <c r="T220" s="161"/>
      <c r="U220" s="161"/>
      <c r="V220" s="161">
        <f>SUM(V221:V239)</f>
        <v>9.6</v>
      </c>
      <c r="W220" s="161"/>
      <c r="X220" s="161"/>
      <c r="AG220" t="s">
        <v>127</v>
      </c>
    </row>
    <row r="221" spans="1:60" outlineLevel="1" x14ac:dyDescent="0.2">
      <c r="A221" s="168">
        <v>108</v>
      </c>
      <c r="B221" s="169" t="s">
        <v>402</v>
      </c>
      <c r="C221" s="182" t="s">
        <v>403</v>
      </c>
      <c r="D221" s="170" t="s">
        <v>172</v>
      </c>
      <c r="E221" s="171">
        <v>12</v>
      </c>
      <c r="F221" s="172"/>
      <c r="G221" s="173">
        <f>ROUND(E221*F221,2)</f>
        <v>0</v>
      </c>
      <c r="H221" s="158"/>
      <c r="I221" s="157">
        <f>ROUND(E221*H221,2)</f>
        <v>0</v>
      </c>
      <c r="J221" s="158"/>
      <c r="K221" s="157">
        <f>ROUND(E221*J221,2)</f>
        <v>0</v>
      </c>
      <c r="L221" s="157">
        <v>21</v>
      </c>
      <c r="M221" s="157">
        <f>G221*(1+L221/100)</f>
        <v>0</v>
      </c>
      <c r="N221" s="157">
        <v>4.8999999999999998E-4</v>
      </c>
      <c r="O221" s="157">
        <f>ROUND(E221*N221,2)</f>
        <v>0.01</v>
      </c>
      <c r="P221" s="157">
        <v>2E-3</v>
      </c>
      <c r="Q221" s="157">
        <f>ROUND(E221*P221,2)</f>
        <v>0.02</v>
      </c>
      <c r="R221" s="157"/>
      <c r="S221" s="157" t="s">
        <v>131</v>
      </c>
      <c r="T221" s="157" t="s">
        <v>132</v>
      </c>
      <c r="U221" s="157">
        <v>0.17599999999999999</v>
      </c>
      <c r="V221" s="157">
        <f>ROUND(E221*U221,2)</f>
        <v>2.11</v>
      </c>
      <c r="W221" s="157"/>
      <c r="X221" s="157" t="s">
        <v>133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134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245" t="s">
        <v>231</v>
      </c>
      <c r="D222" s="246"/>
      <c r="E222" s="246"/>
      <c r="F222" s="246"/>
      <c r="G222" s="246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157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68">
        <v>109</v>
      </c>
      <c r="B223" s="169" t="s">
        <v>357</v>
      </c>
      <c r="C223" s="182" t="s">
        <v>358</v>
      </c>
      <c r="D223" s="170" t="s">
        <v>172</v>
      </c>
      <c r="E223" s="171">
        <v>36</v>
      </c>
      <c r="F223" s="172"/>
      <c r="G223" s="173">
        <f>ROUND(E223*F223,2)</f>
        <v>0</v>
      </c>
      <c r="H223" s="158"/>
      <c r="I223" s="157">
        <f>ROUND(E223*H223,2)</f>
        <v>0</v>
      </c>
      <c r="J223" s="158"/>
      <c r="K223" s="157">
        <f>ROUND(E223*J223,2)</f>
        <v>0</v>
      </c>
      <c r="L223" s="157">
        <v>21</v>
      </c>
      <c r="M223" s="157">
        <f>G223*(1+L223/100)</f>
        <v>0</v>
      </c>
      <c r="N223" s="157">
        <v>4.8999999999999998E-4</v>
      </c>
      <c r="O223" s="157">
        <f>ROUND(E223*N223,2)</f>
        <v>0.02</v>
      </c>
      <c r="P223" s="157">
        <v>4.0000000000000001E-3</v>
      </c>
      <c r="Q223" s="157">
        <f>ROUND(E223*P223,2)</f>
        <v>0.14000000000000001</v>
      </c>
      <c r="R223" s="157"/>
      <c r="S223" s="157" t="s">
        <v>131</v>
      </c>
      <c r="T223" s="157" t="s">
        <v>132</v>
      </c>
      <c r="U223" s="157">
        <v>0.20799999999999999</v>
      </c>
      <c r="V223" s="157">
        <f>ROUND(E223*U223,2)</f>
        <v>7.49</v>
      </c>
      <c r="W223" s="157"/>
      <c r="X223" s="157" t="s">
        <v>133</v>
      </c>
      <c r="Y223" s="148"/>
      <c r="Z223" s="148"/>
      <c r="AA223" s="148"/>
      <c r="AB223" s="148"/>
      <c r="AC223" s="148"/>
      <c r="AD223" s="148"/>
      <c r="AE223" s="148"/>
      <c r="AF223" s="148"/>
      <c r="AG223" s="148" t="s">
        <v>134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245" t="s">
        <v>231</v>
      </c>
      <c r="D224" s="246"/>
      <c r="E224" s="246"/>
      <c r="F224" s="246"/>
      <c r="G224" s="246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157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outlineLevel="1" x14ac:dyDescent="0.2">
      <c r="A225" s="174">
        <v>110</v>
      </c>
      <c r="B225" s="175" t="s">
        <v>418</v>
      </c>
      <c r="C225" s="184" t="s">
        <v>419</v>
      </c>
      <c r="D225" s="176" t="s">
        <v>363</v>
      </c>
      <c r="E225" s="177">
        <v>5</v>
      </c>
      <c r="F225" s="178"/>
      <c r="G225" s="179">
        <f t="shared" ref="G225:G239" si="21">ROUND(E225*F225,2)</f>
        <v>0</v>
      </c>
      <c r="H225" s="158"/>
      <c r="I225" s="157">
        <f t="shared" ref="I225:I239" si="22">ROUND(E225*H225,2)</f>
        <v>0</v>
      </c>
      <c r="J225" s="158"/>
      <c r="K225" s="157">
        <f t="shared" ref="K225:K239" si="23">ROUND(E225*J225,2)</f>
        <v>0</v>
      </c>
      <c r="L225" s="157">
        <v>21</v>
      </c>
      <c r="M225" s="157">
        <f t="shared" ref="M225:M239" si="24">G225*(1+L225/100)</f>
        <v>0</v>
      </c>
      <c r="N225" s="157">
        <v>1.6000000000000001E-4</v>
      </c>
      <c r="O225" s="157">
        <f t="shared" ref="O225:O239" si="25">ROUND(E225*N225,2)</f>
        <v>0</v>
      </c>
      <c r="P225" s="157">
        <v>0</v>
      </c>
      <c r="Q225" s="157">
        <f t="shared" ref="Q225:Q239" si="26">ROUND(E225*P225,2)</f>
        <v>0</v>
      </c>
      <c r="R225" s="157"/>
      <c r="S225" s="157" t="s">
        <v>210</v>
      </c>
      <c r="T225" s="157" t="s">
        <v>215</v>
      </c>
      <c r="U225" s="157">
        <v>0</v>
      </c>
      <c r="V225" s="157">
        <f t="shared" ref="V225:V239" si="27">ROUND(E225*U225,2)</f>
        <v>0</v>
      </c>
      <c r="W225" s="157"/>
      <c r="X225" s="157" t="s">
        <v>133</v>
      </c>
      <c r="Y225" s="148"/>
      <c r="Z225" s="148"/>
      <c r="AA225" s="148"/>
      <c r="AB225" s="148"/>
      <c r="AC225" s="148"/>
      <c r="AD225" s="148"/>
      <c r="AE225" s="148"/>
      <c r="AF225" s="148"/>
      <c r="AG225" s="148" t="s">
        <v>134</v>
      </c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48"/>
      <c r="AX225" s="148"/>
      <c r="AY225" s="148"/>
      <c r="AZ225" s="148"/>
      <c r="BA225" s="148"/>
      <c r="BB225" s="148"/>
      <c r="BC225" s="148"/>
      <c r="BD225" s="148"/>
      <c r="BE225" s="148"/>
      <c r="BF225" s="148"/>
      <c r="BG225" s="148"/>
      <c r="BH225" s="148"/>
    </row>
    <row r="226" spans="1:60" ht="22.5" outlineLevel="1" x14ac:dyDescent="0.2">
      <c r="A226" s="174">
        <v>111</v>
      </c>
      <c r="B226" s="175" t="s">
        <v>420</v>
      </c>
      <c r="C226" s="184" t="s">
        <v>421</v>
      </c>
      <c r="D226" s="176" t="s">
        <v>363</v>
      </c>
      <c r="E226" s="177">
        <v>33</v>
      </c>
      <c r="F226" s="178"/>
      <c r="G226" s="179">
        <f t="shared" si="21"/>
        <v>0</v>
      </c>
      <c r="H226" s="158"/>
      <c r="I226" s="157">
        <f t="shared" si="22"/>
        <v>0</v>
      </c>
      <c r="J226" s="158"/>
      <c r="K226" s="157">
        <f t="shared" si="23"/>
        <v>0</v>
      </c>
      <c r="L226" s="157">
        <v>21</v>
      </c>
      <c r="M226" s="157">
        <f t="shared" si="24"/>
        <v>0</v>
      </c>
      <c r="N226" s="157">
        <v>1.6000000000000001E-4</v>
      </c>
      <c r="O226" s="157">
        <f t="shared" si="25"/>
        <v>0.01</v>
      </c>
      <c r="P226" s="157">
        <v>0</v>
      </c>
      <c r="Q226" s="157">
        <f t="shared" si="26"/>
        <v>0</v>
      </c>
      <c r="R226" s="157"/>
      <c r="S226" s="157" t="s">
        <v>210</v>
      </c>
      <c r="T226" s="157" t="s">
        <v>215</v>
      </c>
      <c r="U226" s="157">
        <v>0</v>
      </c>
      <c r="V226" s="157">
        <f t="shared" si="27"/>
        <v>0</v>
      </c>
      <c r="W226" s="157"/>
      <c r="X226" s="157" t="s">
        <v>133</v>
      </c>
      <c r="Y226" s="148"/>
      <c r="Z226" s="148"/>
      <c r="AA226" s="148"/>
      <c r="AB226" s="148"/>
      <c r="AC226" s="148"/>
      <c r="AD226" s="148"/>
      <c r="AE226" s="148"/>
      <c r="AF226" s="148"/>
      <c r="AG226" s="148" t="s">
        <v>134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ht="22.5" outlineLevel="1" x14ac:dyDescent="0.2">
      <c r="A227" s="174">
        <v>112</v>
      </c>
      <c r="B227" s="175" t="s">
        <v>422</v>
      </c>
      <c r="C227" s="184" t="s">
        <v>423</v>
      </c>
      <c r="D227" s="176" t="s">
        <v>363</v>
      </c>
      <c r="E227" s="177">
        <v>52</v>
      </c>
      <c r="F227" s="178"/>
      <c r="G227" s="179">
        <f t="shared" si="21"/>
        <v>0</v>
      </c>
      <c r="H227" s="158"/>
      <c r="I227" s="157">
        <f t="shared" si="22"/>
        <v>0</v>
      </c>
      <c r="J227" s="158"/>
      <c r="K227" s="157">
        <f t="shared" si="23"/>
        <v>0</v>
      </c>
      <c r="L227" s="157">
        <v>21</v>
      </c>
      <c r="M227" s="157">
        <f t="shared" si="24"/>
        <v>0</v>
      </c>
      <c r="N227" s="157">
        <v>1.6000000000000001E-4</v>
      </c>
      <c r="O227" s="157">
        <f t="shared" si="25"/>
        <v>0.01</v>
      </c>
      <c r="P227" s="157">
        <v>0</v>
      </c>
      <c r="Q227" s="157">
        <f t="shared" si="26"/>
        <v>0</v>
      </c>
      <c r="R227" s="157"/>
      <c r="S227" s="157" t="s">
        <v>210</v>
      </c>
      <c r="T227" s="157" t="s">
        <v>215</v>
      </c>
      <c r="U227" s="157">
        <v>0</v>
      </c>
      <c r="V227" s="157">
        <f t="shared" si="27"/>
        <v>0</v>
      </c>
      <c r="W227" s="157"/>
      <c r="X227" s="157" t="s">
        <v>133</v>
      </c>
      <c r="Y227" s="148"/>
      <c r="Z227" s="148"/>
      <c r="AA227" s="148"/>
      <c r="AB227" s="148"/>
      <c r="AC227" s="148"/>
      <c r="AD227" s="148"/>
      <c r="AE227" s="148"/>
      <c r="AF227" s="148"/>
      <c r="AG227" s="148" t="s">
        <v>134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ht="22.5" outlineLevel="1" x14ac:dyDescent="0.2">
      <c r="A228" s="174">
        <v>113</v>
      </c>
      <c r="B228" s="175" t="s">
        <v>424</v>
      </c>
      <c r="C228" s="184" t="s">
        <v>425</v>
      </c>
      <c r="D228" s="176" t="s">
        <v>363</v>
      </c>
      <c r="E228" s="177">
        <v>5</v>
      </c>
      <c r="F228" s="178"/>
      <c r="G228" s="179">
        <f t="shared" si="21"/>
        <v>0</v>
      </c>
      <c r="H228" s="158"/>
      <c r="I228" s="157">
        <f t="shared" si="22"/>
        <v>0</v>
      </c>
      <c r="J228" s="158"/>
      <c r="K228" s="157">
        <f t="shared" si="23"/>
        <v>0</v>
      </c>
      <c r="L228" s="157">
        <v>21</v>
      </c>
      <c r="M228" s="157">
        <f t="shared" si="24"/>
        <v>0</v>
      </c>
      <c r="N228" s="157">
        <v>1.6000000000000001E-4</v>
      </c>
      <c r="O228" s="157">
        <f t="shared" si="25"/>
        <v>0</v>
      </c>
      <c r="P228" s="157">
        <v>0</v>
      </c>
      <c r="Q228" s="157">
        <f t="shared" si="26"/>
        <v>0</v>
      </c>
      <c r="R228" s="157"/>
      <c r="S228" s="157" t="s">
        <v>210</v>
      </c>
      <c r="T228" s="157" t="s">
        <v>215</v>
      </c>
      <c r="U228" s="157">
        <v>0</v>
      </c>
      <c r="V228" s="157">
        <f t="shared" si="27"/>
        <v>0</v>
      </c>
      <c r="W228" s="157"/>
      <c r="X228" s="157" t="s">
        <v>133</v>
      </c>
      <c r="Y228" s="148"/>
      <c r="Z228" s="148"/>
      <c r="AA228" s="148"/>
      <c r="AB228" s="148"/>
      <c r="AC228" s="148"/>
      <c r="AD228" s="148"/>
      <c r="AE228" s="148"/>
      <c r="AF228" s="148"/>
      <c r="AG228" s="148" t="s">
        <v>134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ht="22.5" outlineLevel="1" x14ac:dyDescent="0.2">
      <c r="A229" s="174">
        <v>114</v>
      </c>
      <c r="B229" s="175" t="s">
        <v>426</v>
      </c>
      <c r="C229" s="184" t="s">
        <v>427</v>
      </c>
      <c r="D229" s="176" t="s">
        <v>363</v>
      </c>
      <c r="E229" s="177">
        <v>10</v>
      </c>
      <c r="F229" s="178"/>
      <c r="G229" s="179">
        <f t="shared" si="21"/>
        <v>0</v>
      </c>
      <c r="H229" s="158"/>
      <c r="I229" s="157">
        <f t="shared" si="22"/>
        <v>0</v>
      </c>
      <c r="J229" s="158"/>
      <c r="K229" s="157">
        <f t="shared" si="23"/>
        <v>0</v>
      </c>
      <c r="L229" s="157">
        <v>21</v>
      </c>
      <c r="M229" s="157">
        <f t="shared" si="24"/>
        <v>0</v>
      </c>
      <c r="N229" s="157">
        <v>1.6000000000000001E-4</v>
      </c>
      <c r="O229" s="157">
        <f t="shared" si="25"/>
        <v>0</v>
      </c>
      <c r="P229" s="157">
        <v>0</v>
      </c>
      <c r="Q229" s="157">
        <f t="shared" si="26"/>
        <v>0</v>
      </c>
      <c r="R229" s="157"/>
      <c r="S229" s="157" t="s">
        <v>210</v>
      </c>
      <c r="T229" s="157" t="s">
        <v>215</v>
      </c>
      <c r="U229" s="157">
        <v>0</v>
      </c>
      <c r="V229" s="157">
        <f t="shared" si="27"/>
        <v>0</v>
      </c>
      <c r="W229" s="157"/>
      <c r="X229" s="157" t="s">
        <v>133</v>
      </c>
      <c r="Y229" s="148"/>
      <c r="Z229" s="148"/>
      <c r="AA229" s="148"/>
      <c r="AB229" s="148"/>
      <c r="AC229" s="148"/>
      <c r="AD229" s="148"/>
      <c r="AE229" s="148"/>
      <c r="AF229" s="148"/>
      <c r="AG229" s="148" t="s">
        <v>134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74">
        <v>115</v>
      </c>
      <c r="B230" s="175" t="s">
        <v>428</v>
      </c>
      <c r="C230" s="184" t="s">
        <v>367</v>
      </c>
      <c r="D230" s="176" t="s">
        <v>172</v>
      </c>
      <c r="E230" s="177">
        <v>12</v>
      </c>
      <c r="F230" s="178"/>
      <c r="G230" s="179">
        <f t="shared" si="21"/>
        <v>0</v>
      </c>
      <c r="H230" s="158"/>
      <c r="I230" s="157">
        <f t="shared" si="22"/>
        <v>0</v>
      </c>
      <c r="J230" s="158"/>
      <c r="K230" s="157">
        <f t="shared" si="23"/>
        <v>0</v>
      </c>
      <c r="L230" s="157">
        <v>21</v>
      </c>
      <c r="M230" s="157">
        <f t="shared" si="24"/>
        <v>0</v>
      </c>
      <c r="N230" s="157">
        <v>1.6000000000000001E-4</v>
      </c>
      <c r="O230" s="157">
        <f t="shared" si="25"/>
        <v>0</v>
      </c>
      <c r="P230" s="157">
        <v>0</v>
      </c>
      <c r="Q230" s="157">
        <f t="shared" si="26"/>
        <v>0</v>
      </c>
      <c r="R230" s="157"/>
      <c r="S230" s="157" t="s">
        <v>210</v>
      </c>
      <c r="T230" s="157" t="s">
        <v>215</v>
      </c>
      <c r="U230" s="157">
        <v>0</v>
      </c>
      <c r="V230" s="157">
        <f t="shared" si="27"/>
        <v>0</v>
      </c>
      <c r="W230" s="157"/>
      <c r="X230" s="157" t="s">
        <v>133</v>
      </c>
      <c r="Y230" s="148"/>
      <c r="Z230" s="148"/>
      <c r="AA230" s="148"/>
      <c r="AB230" s="148"/>
      <c r="AC230" s="148"/>
      <c r="AD230" s="148"/>
      <c r="AE230" s="148"/>
      <c r="AF230" s="148"/>
      <c r="AG230" s="148" t="s">
        <v>134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74">
        <v>116</v>
      </c>
      <c r="B231" s="175" t="s">
        <v>429</v>
      </c>
      <c r="C231" s="184" t="s">
        <v>430</v>
      </c>
      <c r="D231" s="176" t="s">
        <v>172</v>
      </c>
      <c r="E231" s="177">
        <v>93</v>
      </c>
      <c r="F231" s="178"/>
      <c r="G231" s="179">
        <f t="shared" si="21"/>
        <v>0</v>
      </c>
      <c r="H231" s="158"/>
      <c r="I231" s="157">
        <f t="shared" si="22"/>
        <v>0</v>
      </c>
      <c r="J231" s="158"/>
      <c r="K231" s="157">
        <f t="shared" si="23"/>
        <v>0</v>
      </c>
      <c r="L231" s="157">
        <v>21</v>
      </c>
      <c r="M231" s="157">
        <f t="shared" si="24"/>
        <v>0</v>
      </c>
      <c r="N231" s="157">
        <v>1.6000000000000001E-4</v>
      </c>
      <c r="O231" s="157">
        <f t="shared" si="25"/>
        <v>0.01</v>
      </c>
      <c r="P231" s="157">
        <v>0</v>
      </c>
      <c r="Q231" s="157">
        <f t="shared" si="26"/>
        <v>0</v>
      </c>
      <c r="R231" s="157"/>
      <c r="S231" s="157" t="s">
        <v>210</v>
      </c>
      <c r="T231" s="157" t="s">
        <v>215</v>
      </c>
      <c r="U231" s="157">
        <v>0</v>
      </c>
      <c r="V231" s="157">
        <f t="shared" si="27"/>
        <v>0</v>
      </c>
      <c r="W231" s="157"/>
      <c r="X231" s="157" t="s">
        <v>133</v>
      </c>
      <c r="Y231" s="148"/>
      <c r="Z231" s="148"/>
      <c r="AA231" s="148"/>
      <c r="AB231" s="148"/>
      <c r="AC231" s="148"/>
      <c r="AD231" s="148"/>
      <c r="AE231" s="148"/>
      <c r="AF231" s="148"/>
      <c r="AG231" s="148" t="s">
        <v>134</v>
      </c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74">
        <v>117</v>
      </c>
      <c r="B232" s="175" t="s">
        <v>431</v>
      </c>
      <c r="C232" s="184" t="s">
        <v>432</v>
      </c>
      <c r="D232" s="176" t="s">
        <v>172</v>
      </c>
      <c r="E232" s="177">
        <v>294</v>
      </c>
      <c r="F232" s="178"/>
      <c r="G232" s="179">
        <f t="shared" si="21"/>
        <v>0</v>
      </c>
      <c r="H232" s="158"/>
      <c r="I232" s="157">
        <f t="shared" si="22"/>
        <v>0</v>
      </c>
      <c r="J232" s="158"/>
      <c r="K232" s="157">
        <f t="shared" si="23"/>
        <v>0</v>
      </c>
      <c r="L232" s="157">
        <v>21</v>
      </c>
      <c r="M232" s="157">
        <f t="shared" si="24"/>
        <v>0</v>
      </c>
      <c r="N232" s="157">
        <v>1.6000000000000001E-4</v>
      </c>
      <c r="O232" s="157">
        <f t="shared" si="25"/>
        <v>0.05</v>
      </c>
      <c r="P232" s="157">
        <v>0</v>
      </c>
      <c r="Q232" s="157">
        <f t="shared" si="26"/>
        <v>0</v>
      </c>
      <c r="R232" s="157"/>
      <c r="S232" s="157" t="s">
        <v>210</v>
      </c>
      <c r="T232" s="157" t="s">
        <v>215</v>
      </c>
      <c r="U232" s="157">
        <v>0</v>
      </c>
      <c r="V232" s="157">
        <f t="shared" si="27"/>
        <v>0</v>
      </c>
      <c r="W232" s="157"/>
      <c r="X232" s="157" t="s">
        <v>133</v>
      </c>
      <c r="Y232" s="148"/>
      <c r="Z232" s="148"/>
      <c r="AA232" s="148"/>
      <c r="AB232" s="148"/>
      <c r="AC232" s="148"/>
      <c r="AD232" s="148"/>
      <c r="AE232" s="148"/>
      <c r="AF232" s="148"/>
      <c r="AG232" s="148" t="s">
        <v>134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outlineLevel="1" x14ac:dyDescent="0.2">
      <c r="A233" s="174">
        <v>118</v>
      </c>
      <c r="B233" s="175" t="s">
        <v>433</v>
      </c>
      <c r="C233" s="184" t="s">
        <v>434</v>
      </c>
      <c r="D233" s="176" t="s">
        <v>382</v>
      </c>
      <c r="E233" s="177">
        <v>1</v>
      </c>
      <c r="F233" s="178"/>
      <c r="G233" s="179">
        <f t="shared" si="21"/>
        <v>0</v>
      </c>
      <c r="H233" s="158"/>
      <c r="I233" s="157">
        <f t="shared" si="22"/>
        <v>0</v>
      </c>
      <c r="J233" s="158"/>
      <c r="K233" s="157">
        <f t="shared" si="23"/>
        <v>0</v>
      </c>
      <c r="L233" s="157">
        <v>21</v>
      </c>
      <c r="M233" s="157">
        <f t="shared" si="24"/>
        <v>0</v>
      </c>
      <c r="N233" s="157">
        <v>1.6000000000000001E-4</v>
      </c>
      <c r="O233" s="157">
        <f t="shared" si="25"/>
        <v>0</v>
      </c>
      <c r="P233" s="157">
        <v>0</v>
      </c>
      <c r="Q233" s="157">
        <f t="shared" si="26"/>
        <v>0</v>
      </c>
      <c r="R233" s="157"/>
      <c r="S233" s="157" t="s">
        <v>210</v>
      </c>
      <c r="T233" s="157" t="s">
        <v>215</v>
      </c>
      <c r="U233" s="157">
        <v>0</v>
      </c>
      <c r="V233" s="157">
        <f t="shared" si="27"/>
        <v>0</v>
      </c>
      <c r="W233" s="157"/>
      <c r="X233" s="157" t="s">
        <v>133</v>
      </c>
      <c r="Y233" s="148"/>
      <c r="Z233" s="148"/>
      <c r="AA233" s="148"/>
      <c r="AB233" s="148"/>
      <c r="AC233" s="148"/>
      <c r="AD233" s="148"/>
      <c r="AE233" s="148"/>
      <c r="AF233" s="148"/>
      <c r="AG233" s="148" t="s">
        <v>134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48"/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74">
        <v>119</v>
      </c>
      <c r="B234" s="175" t="s">
        <v>435</v>
      </c>
      <c r="C234" s="184" t="s">
        <v>436</v>
      </c>
      <c r="D234" s="176" t="s">
        <v>401</v>
      </c>
      <c r="E234" s="177">
        <v>15</v>
      </c>
      <c r="F234" s="178"/>
      <c r="G234" s="179">
        <f t="shared" si="21"/>
        <v>0</v>
      </c>
      <c r="H234" s="158"/>
      <c r="I234" s="157">
        <f t="shared" si="22"/>
        <v>0</v>
      </c>
      <c r="J234" s="158"/>
      <c r="K234" s="157">
        <f t="shared" si="23"/>
        <v>0</v>
      </c>
      <c r="L234" s="157">
        <v>21</v>
      </c>
      <c r="M234" s="157">
        <f t="shared" si="24"/>
        <v>0</v>
      </c>
      <c r="N234" s="157">
        <v>1.6000000000000001E-4</v>
      </c>
      <c r="O234" s="157">
        <f t="shared" si="25"/>
        <v>0</v>
      </c>
      <c r="P234" s="157">
        <v>0</v>
      </c>
      <c r="Q234" s="157">
        <f t="shared" si="26"/>
        <v>0</v>
      </c>
      <c r="R234" s="157"/>
      <c r="S234" s="157" t="s">
        <v>210</v>
      </c>
      <c r="T234" s="157" t="s">
        <v>215</v>
      </c>
      <c r="U234" s="157">
        <v>0</v>
      </c>
      <c r="V234" s="157">
        <f t="shared" si="27"/>
        <v>0</v>
      </c>
      <c r="W234" s="157"/>
      <c r="X234" s="157" t="s">
        <v>133</v>
      </c>
      <c r="Y234" s="148"/>
      <c r="Z234" s="148"/>
      <c r="AA234" s="148"/>
      <c r="AB234" s="148"/>
      <c r="AC234" s="148"/>
      <c r="AD234" s="148"/>
      <c r="AE234" s="148"/>
      <c r="AF234" s="148"/>
      <c r="AG234" s="148" t="s">
        <v>134</v>
      </c>
      <c r="AH234" s="148"/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74">
        <v>120</v>
      </c>
      <c r="B235" s="175" t="s">
        <v>437</v>
      </c>
      <c r="C235" s="184" t="s">
        <v>438</v>
      </c>
      <c r="D235" s="176" t="s">
        <v>363</v>
      </c>
      <c r="E235" s="177">
        <v>5</v>
      </c>
      <c r="F235" s="178"/>
      <c r="G235" s="179">
        <f t="shared" si="21"/>
        <v>0</v>
      </c>
      <c r="H235" s="158"/>
      <c r="I235" s="157">
        <f t="shared" si="22"/>
        <v>0</v>
      </c>
      <c r="J235" s="158"/>
      <c r="K235" s="157">
        <f t="shared" si="23"/>
        <v>0</v>
      </c>
      <c r="L235" s="157">
        <v>21</v>
      </c>
      <c r="M235" s="157">
        <f t="shared" si="24"/>
        <v>0</v>
      </c>
      <c r="N235" s="157">
        <v>1.6000000000000001E-4</v>
      </c>
      <c r="O235" s="157">
        <f t="shared" si="25"/>
        <v>0</v>
      </c>
      <c r="P235" s="157">
        <v>0</v>
      </c>
      <c r="Q235" s="157">
        <f t="shared" si="26"/>
        <v>0</v>
      </c>
      <c r="R235" s="157"/>
      <c r="S235" s="157" t="s">
        <v>210</v>
      </c>
      <c r="T235" s="157" t="s">
        <v>215</v>
      </c>
      <c r="U235" s="157">
        <v>0</v>
      </c>
      <c r="V235" s="157">
        <f t="shared" si="27"/>
        <v>0</v>
      </c>
      <c r="W235" s="157"/>
      <c r="X235" s="157" t="s">
        <v>133</v>
      </c>
      <c r="Y235" s="148"/>
      <c r="Z235" s="148"/>
      <c r="AA235" s="148"/>
      <c r="AB235" s="148"/>
      <c r="AC235" s="148"/>
      <c r="AD235" s="148"/>
      <c r="AE235" s="148"/>
      <c r="AF235" s="148"/>
      <c r="AG235" s="148" t="s">
        <v>134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outlineLevel="1" x14ac:dyDescent="0.2">
      <c r="A236" s="174">
        <v>121</v>
      </c>
      <c r="B236" s="175" t="s">
        <v>439</v>
      </c>
      <c r="C236" s="184" t="s">
        <v>440</v>
      </c>
      <c r="D236" s="176" t="s">
        <v>401</v>
      </c>
      <c r="E236" s="177">
        <v>4</v>
      </c>
      <c r="F236" s="178"/>
      <c r="G236" s="179">
        <f t="shared" si="21"/>
        <v>0</v>
      </c>
      <c r="H236" s="158"/>
      <c r="I236" s="157">
        <f t="shared" si="22"/>
        <v>0</v>
      </c>
      <c r="J236" s="158"/>
      <c r="K236" s="157">
        <f t="shared" si="23"/>
        <v>0</v>
      </c>
      <c r="L236" s="157">
        <v>21</v>
      </c>
      <c r="M236" s="157">
        <f t="shared" si="24"/>
        <v>0</v>
      </c>
      <c r="N236" s="157">
        <v>1.6000000000000001E-4</v>
      </c>
      <c r="O236" s="157">
        <f t="shared" si="25"/>
        <v>0</v>
      </c>
      <c r="P236" s="157">
        <v>0</v>
      </c>
      <c r="Q236" s="157">
        <f t="shared" si="26"/>
        <v>0</v>
      </c>
      <c r="R236" s="157"/>
      <c r="S236" s="157" t="s">
        <v>210</v>
      </c>
      <c r="T236" s="157" t="s">
        <v>215</v>
      </c>
      <c r="U236" s="157">
        <v>0</v>
      </c>
      <c r="V236" s="157">
        <f t="shared" si="27"/>
        <v>0</v>
      </c>
      <c r="W236" s="157"/>
      <c r="X236" s="157" t="s">
        <v>133</v>
      </c>
      <c r="Y236" s="148"/>
      <c r="Z236" s="148"/>
      <c r="AA236" s="148"/>
      <c r="AB236" s="148"/>
      <c r="AC236" s="148"/>
      <c r="AD236" s="148"/>
      <c r="AE236" s="148"/>
      <c r="AF236" s="148"/>
      <c r="AG236" s="148" t="s">
        <v>134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48"/>
      <c r="BB236" s="148"/>
      <c r="BC236" s="148"/>
      <c r="BD236" s="148"/>
      <c r="BE236" s="148"/>
      <c r="BF236" s="148"/>
      <c r="BG236" s="148"/>
      <c r="BH236" s="148"/>
    </row>
    <row r="237" spans="1:60" outlineLevel="1" x14ac:dyDescent="0.2">
      <c r="A237" s="174">
        <v>122</v>
      </c>
      <c r="B237" s="175" t="s">
        <v>441</v>
      </c>
      <c r="C237" s="184" t="s">
        <v>414</v>
      </c>
      <c r="D237" s="176" t="s">
        <v>172</v>
      </c>
      <c r="E237" s="177">
        <v>1.75</v>
      </c>
      <c r="F237" s="178"/>
      <c r="G237" s="179">
        <f t="shared" si="21"/>
        <v>0</v>
      </c>
      <c r="H237" s="158"/>
      <c r="I237" s="157">
        <f t="shared" si="22"/>
        <v>0</v>
      </c>
      <c r="J237" s="158"/>
      <c r="K237" s="157">
        <f t="shared" si="23"/>
        <v>0</v>
      </c>
      <c r="L237" s="157">
        <v>21</v>
      </c>
      <c r="M237" s="157">
        <f t="shared" si="24"/>
        <v>0</v>
      </c>
      <c r="N237" s="157">
        <v>1.6000000000000001E-4</v>
      </c>
      <c r="O237" s="157">
        <f t="shared" si="25"/>
        <v>0</v>
      </c>
      <c r="P237" s="157">
        <v>0</v>
      </c>
      <c r="Q237" s="157">
        <f t="shared" si="26"/>
        <v>0</v>
      </c>
      <c r="R237" s="157"/>
      <c r="S237" s="157" t="s">
        <v>210</v>
      </c>
      <c r="T237" s="157" t="s">
        <v>215</v>
      </c>
      <c r="U237" s="157">
        <v>0</v>
      </c>
      <c r="V237" s="157">
        <f t="shared" si="27"/>
        <v>0</v>
      </c>
      <c r="W237" s="157"/>
      <c r="X237" s="157" t="s">
        <v>133</v>
      </c>
      <c r="Y237" s="148"/>
      <c r="Z237" s="148"/>
      <c r="AA237" s="148"/>
      <c r="AB237" s="148"/>
      <c r="AC237" s="148"/>
      <c r="AD237" s="148"/>
      <c r="AE237" s="148"/>
      <c r="AF237" s="148"/>
      <c r="AG237" s="148" t="s">
        <v>134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74">
        <v>123</v>
      </c>
      <c r="B238" s="175" t="s">
        <v>442</v>
      </c>
      <c r="C238" s="184" t="s">
        <v>416</v>
      </c>
      <c r="D238" s="176" t="s">
        <v>382</v>
      </c>
      <c r="E238" s="177">
        <v>1</v>
      </c>
      <c r="F238" s="178"/>
      <c r="G238" s="179">
        <f t="shared" si="21"/>
        <v>0</v>
      </c>
      <c r="H238" s="158"/>
      <c r="I238" s="157">
        <f t="shared" si="22"/>
        <v>0</v>
      </c>
      <c r="J238" s="158"/>
      <c r="K238" s="157">
        <f t="shared" si="23"/>
        <v>0</v>
      </c>
      <c r="L238" s="157">
        <v>21</v>
      </c>
      <c r="M238" s="157">
        <f t="shared" si="24"/>
        <v>0</v>
      </c>
      <c r="N238" s="157">
        <v>1.6000000000000001E-4</v>
      </c>
      <c r="O238" s="157">
        <f t="shared" si="25"/>
        <v>0</v>
      </c>
      <c r="P238" s="157">
        <v>0</v>
      </c>
      <c r="Q238" s="157">
        <f t="shared" si="26"/>
        <v>0</v>
      </c>
      <c r="R238" s="157"/>
      <c r="S238" s="157" t="s">
        <v>210</v>
      </c>
      <c r="T238" s="157" t="s">
        <v>215</v>
      </c>
      <c r="U238" s="157">
        <v>0</v>
      </c>
      <c r="V238" s="157">
        <f t="shared" si="27"/>
        <v>0</v>
      </c>
      <c r="W238" s="157"/>
      <c r="X238" s="157" t="s">
        <v>133</v>
      </c>
      <c r="Y238" s="148"/>
      <c r="Z238" s="148"/>
      <c r="AA238" s="148"/>
      <c r="AB238" s="148"/>
      <c r="AC238" s="148"/>
      <c r="AD238" s="148"/>
      <c r="AE238" s="148"/>
      <c r="AF238" s="148"/>
      <c r="AG238" s="148" t="s">
        <v>134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ht="22.5" outlineLevel="1" x14ac:dyDescent="0.2">
      <c r="A239" s="174">
        <v>124</v>
      </c>
      <c r="B239" s="175" t="s">
        <v>443</v>
      </c>
      <c r="C239" s="184" t="s">
        <v>400</v>
      </c>
      <c r="D239" s="176" t="s">
        <v>401</v>
      </c>
      <c r="E239" s="177">
        <v>10</v>
      </c>
      <c r="F239" s="178"/>
      <c r="G239" s="179">
        <f t="shared" si="21"/>
        <v>0</v>
      </c>
      <c r="H239" s="158"/>
      <c r="I239" s="157">
        <f t="shared" si="22"/>
        <v>0</v>
      </c>
      <c r="J239" s="158"/>
      <c r="K239" s="157">
        <f t="shared" si="23"/>
        <v>0</v>
      </c>
      <c r="L239" s="157">
        <v>21</v>
      </c>
      <c r="M239" s="157">
        <f t="shared" si="24"/>
        <v>0</v>
      </c>
      <c r="N239" s="157">
        <v>1.6000000000000001E-4</v>
      </c>
      <c r="O239" s="157">
        <f t="shared" si="25"/>
        <v>0</v>
      </c>
      <c r="P239" s="157">
        <v>0</v>
      </c>
      <c r="Q239" s="157">
        <f t="shared" si="26"/>
        <v>0</v>
      </c>
      <c r="R239" s="157"/>
      <c r="S239" s="157" t="s">
        <v>210</v>
      </c>
      <c r="T239" s="157" t="s">
        <v>215</v>
      </c>
      <c r="U239" s="157">
        <v>0</v>
      </c>
      <c r="V239" s="157">
        <f t="shared" si="27"/>
        <v>0</v>
      </c>
      <c r="W239" s="157"/>
      <c r="X239" s="157" t="s">
        <v>133</v>
      </c>
      <c r="Y239" s="148"/>
      <c r="Z239" s="148"/>
      <c r="AA239" s="148"/>
      <c r="AB239" s="148"/>
      <c r="AC239" s="148"/>
      <c r="AD239" s="148"/>
      <c r="AE239" s="148"/>
      <c r="AF239" s="148"/>
      <c r="AG239" s="148" t="s">
        <v>134</v>
      </c>
      <c r="AH239" s="148"/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x14ac:dyDescent="0.2">
      <c r="A240" s="162" t="s">
        <v>126</v>
      </c>
      <c r="B240" s="163" t="s">
        <v>96</v>
      </c>
      <c r="C240" s="181" t="s">
        <v>97</v>
      </c>
      <c r="D240" s="164"/>
      <c r="E240" s="165"/>
      <c r="F240" s="166"/>
      <c r="G240" s="167">
        <f>SUMIF(AG241:AG246,"&lt;&gt;NOR",G241:G246)</f>
        <v>0</v>
      </c>
      <c r="H240" s="161"/>
      <c r="I240" s="161">
        <f>SUM(I241:I246)</f>
        <v>0</v>
      </c>
      <c r="J240" s="161"/>
      <c r="K240" s="161">
        <f>SUM(K241:K246)</f>
        <v>0</v>
      </c>
      <c r="L240" s="161"/>
      <c r="M240" s="161">
        <f>SUM(M241:M246)</f>
        <v>0</v>
      </c>
      <c r="N240" s="161"/>
      <c r="O240" s="161">
        <f>SUM(O241:O246)</f>
        <v>0</v>
      </c>
      <c r="P240" s="161"/>
      <c r="Q240" s="161">
        <f>SUM(Q241:Q246)</f>
        <v>0</v>
      </c>
      <c r="R240" s="161"/>
      <c r="S240" s="161"/>
      <c r="T240" s="161"/>
      <c r="U240" s="161"/>
      <c r="V240" s="161">
        <f>SUM(V241:V246)</f>
        <v>13.08</v>
      </c>
      <c r="W240" s="161"/>
      <c r="X240" s="161"/>
      <c r="AG240" t="s">
        <v>127</v>
      </c>
    </row>
    <row r="241" spans="1:60" outlineLevel="1" x14ac:dyDescent="0.2">
      <c r="A241" s="174">
        <v>125</v>
      </c>
      <c r="B241" s="175" t="s">
        <v>444</v>
      </c>
      <c r="C241" s="184" t="s">
        <v>445</v>
      </c>
      <c r="D241" s="176" t="s">
        <v>139</v>
      </c>
      <c r="E241" s="177">
        <v>2.4346100000000002</v>
      </c>
      <c r="F241" s="178"/>
      <c r="G241" s="179">
        <f>ROUND(E241*F241,2)</f>
        <v>0</v>
      </c>
      <c r="H241" s="158"/>
      <c r="I241" s="157">
        <f>ROUND(E241*H241,2)</f>
        <v>0</v>
      </c>
      <c r="J241" s="158"/>
      <c r="K241" s="157">
        <f>ROUND(E241*J241,2)</f>
        <v>0</v>
      </c>
      <c r="L241" s="157">
        <v>21</v>
      </c>
      <c r="M241" s="157">
        <f>G241*(1+L241/100)</f>
        <v>0</v>
      </c>
      <c r="N241" s="157">
        <v>0</v>
      </c>
      <c r="O241" s="157">
        <f>ROUND(E241*N241,2)</f>
        <v>0</v>
      </c>
      <c r="P241" s="157">
        <v>0</v>
      </c>
      <c r="Q241" s="157">
        <f>ROUND(E241*P241,2)</f>
        <v>0</v>
      </c>
      <c r="R241" s="157"/>
      <c r="S241" s="157" t="s">
        <v>131</v>
      </c>
      <c r="T241" s="157" t="s">
        <v>132</v>
      </c>
      <c r="U241" s="157">
        <v>2.0089999999999999</v>
      </c>
      <c r="V241" s="157">
        <f>ROUND(E241*U241,2)</f>
        <v>4.8899999999999997</v>
      </c>
      <c r="W241" s="157"/>
      <c r="X241" s="157" t="s">
        <v>446</v>
      </c>
      <c r="Y241" s="148"/>
      <c r="Z241" s="148"/>
      <c r="AA241" s="148"/>
      <c r="AB241" s="148"/>
      <c r="AC241" s="148"/>
      <c r="AD241" s="148"/>
      <c r="AE241" s="148"/>
      <c r="AF241" s="148"/>
      <c r="AG241" s="148" t="s">
        <v>447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outlineLevel="1" x14ac:dyDescent="0.2">
      <c r="A242" s="174">
        <v>126</v>
      </c>
      <c r="B242" s="175" t="s">
        <v>448</v>
      </c>
      <c r="C242" s="184" t="s">
        <v>449</v>
      </c>
      <c r="D242" s="176" t="s">
        <v>139</v>
      </c>
      <c r="E242" s="177">
        <v>7.3038299999999996</v>
      </c>
      <c r="F242" s="178"/>
      <c r="G242" s="179">
        <f>ROUND(E242*F242,2)</f>
        <v>0</v>
      </c>
      <c r="H242" s="158"/>
      <c r="I242" s="157">
        <f>ROUND(E242*H242,2)</f>
        <v>0</v>
      </c>
      <c r="J242" s="158"/>
      <c r="K242" s="157">
        <f>ROUND(E242*J242,2)</f>
        <v>0</v>
      </c>
      <c r="L242" s="157">
        <v>21</v>
      </c>
      <c r="M242" s="157">
        <f>G242*(1+L242/100)</f>
        <v>0</v>
      </c>
      <c r="N242" s="157">
        <v>0</v>
      </c>
      <c r="O242" s="157">
        <f>ROUND(E242*N242,2)</f>
        <v>0</v>
      </c>
      <c r="P242" s="157">
        <v>0</v>
      </c>
      <c r="Q242" s="157">
        <f>ROUND(E242*P242,2)</f>
        <v>0</v>
      </c>
      <c r="R242" s="157"/>
      <c r="S242" s="157" t="s">
        <v>131</v>
      </c>
      <c r="T242" s="157" t="s">
        <v>132</v>
      </c>
      <c r="U242" s="157">
        <v>0.95899999999999996</v>
      </c>
      <c r="V242" s="157">
        <f>ROUND(E242*U242,2)</f>
        <v>7</v>
      </c>
      <c r="W242" s="157"/>
      <c r="X242" s="157" t="s">
        <v>446</v>
      </c>
      <c r="Y242" s="148"/>
      <c r="Z242" s="148"/>
      <c r="AA242" s="148"/>
      <c r="AB242" s="148"/>
      <c r="AC242" s="148"/>
      <c r="AD242" s="148"/>
      <c r="AE242" s="148"/>
      <c r="AF242" s="148"/>
      <c r="AG242" s="148" t="s">
        <v>447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48"/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68">
        <v>127</v>
      </c>
      <c r="B243" s="169" t="s">
        <v>450</v>
      </c>
      <c r="C243" s="182" t="s">
        <v>451</v>
      </c>
      <c r="D243" s="170" t="s">
        <v>139</v>
      </c>
      <c r="E243" s="171">
        <v>2.4346100000000002</v>
      </c>
      <c r="F243" s="172"/>
      <c r="G243" s="173">
        <f>ROUND(E243*F243,2)</f>
        <v>0</v>
      </c>
      <c r="H243" s="158"/>
      <c r="I243" s="157">
        <f>ROUND(E243*H243,2)</f>
        <v>0</v>
      </c>
      <c r="J243" s="158"/>
      <c r="K243" s="157">
        <f>ROUND(E243*J243,2)</f>
        <v>0</v>
      </c>
      <c r="L243" s="157">
        <v>21</v>
      </c>
      <c r="M243" s="157">
        <f>G243*(1+L243/100)</f>
        <v>0</v>
      </c>
      <c r="N243" s="157">
        <v>0</v>
      </c>
      <c r="O243" s="157">
        <f>ROUND(E243*N243,2)</f>
        <v>0</v>
      </c>
      <c r="P243" s="157">
        <v>0</v>
      </c>
      <c r="Q243" s="157">
        <f>ROUND(E243*P243,2)</f>
        <v>0</v>
      </c>
      <c r="R243" s="157"/>
      <c r="S243" s="157" t="s">
        <v>131</v>
      </c>
      <c r="T243" s="157" t="s">
        <v>132</v>
      </c>
      <c r="U243" s="157">
        <v>0.49</v>
      </c>
      <c r="V243" s="157">
        <f>ROUND(E243*U243,2)</f>
        <v>1.19</v>
      </c>
      <c r="W243" s="157"/>
      <c r="X243" s="157" t="s">
        <v>446</v>
      </c>
      <c r="Y243" s="148"/>
      <c r="Z243" s="148"/>
      <c r="AA243" s="148"/>
      <c r="AB243" s="148"/>
      <c r="AC243" s="148"/>
      <c r="AD243" s="148"/>
      <c r="AE243" s="148"/>
      <c r="AF243" s="148"/>
      <c r="AG243" s="148" t="s">
        <v>447</v>
      </c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245" t="s">
        <v>452</v>
      </c>
      <c r="D244" s="246"/>
      <c r="E244" s="246"/>
      <c r="F244" s="246"/>
      <c r="G244" s="246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157</v>
      </c>
      <c r="AH244" s="148"/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74">
        <v>128</v>
      </c>
      <c r="B245" s="175" t="s">
        <v>453</v>
      </c>
      <c r="C245" s="184" t="s">
        <v>454</v>
      </c>
      <c r="D245" s="176" t="s">
        <v>139</v>
      </c>
      <c r="E245" s="177">
        <v>29.215319999999998</v>
      </c>
      <c r="F245" s="178"/>
      <c r="G245" s="179">
        <f>ROUND(E245*F245,2)</f>
        <v>0</v>
      </c>
      <c r="H245" s="158"/>
      <c r="I245" s="157">
        <f>ROUND(E245*H245,2)</f>
        <v>0</v>
      </c>
      <c r="J245" s="158"/>
      <c r="K245" s="157">
        <f>ROUND(E245*J245,2)</f>
        <v>0</v>
      </c>
      <c r="L245" s="157">
        <v>21</v>
      </c>
      <c r="M245" s="157">
        <f>G245*(1+L245/100)</f>
        <v>0</v>
      </c>
      <c r="N245" s="157">
        <v>0</v>
      </c>
      <c r="O245" s="157">
        <f>ROUND(E245*N245,2)</f>
        <v>0</v>
      </c>
      <c r="P245" s="157">
        <v>0</v>
      </c>
      <c r="Q245" s="157">
        <f>ROUND(E245*P245,2)</f>
        <v>0</v>
      </c>
      <c r="R245" s="157"/>
      <c r="S245" s="157" t="s">
        <v>131</v>
      </c>
      <c r="T245" s="157" t="s">
        <v>132</v>
      </c>
      <c r="U245" s="157">
        <v>0</v>
      </c>
      <c r="V245" s="157">
        <f>ROUND(E245*U245,2)</f>
        <v>0</v>
      </c>
      <c r="W245" s="157"/>
      <c r="X245" s="157" t="s">
        <v>446</v>
      </c>
      <c r="Y245" s="148"/>
      <c r="Z245" s="148"/>
      <c r="AA245" s="148"/>
      <c r="AB245" s="148"/>
      <c r="AC245" s="148"/>
      <c r="AD245" s="148"/>
      <c r="AE245" s="148"/>
      <c r="AF245" s="148"/>
      <c r="AG245" s="148" t="s">
        <v>447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outlineLevel="1" x14ac:dyDescent="0.2">
      <c r="A246" s="174">
        <v>129</v>
      </c>
      <c r="B246" s="175" t="s">
        <v>455</v>
      </c>
      <c r="C246" s="184" t="s">
        <v>456</v>
      </c>
      <c r="D246" s="176" t="s">
        <v>139</v>
      </c>
      <c r="E246" s="177">
        <v>2.4346100000000002</v>
      </c>
      <c r="F246" s="178"/>
      <c r="G246" s="179">
        <f>ROUND(E246*F246,2)</f>
        <v>0</v>
      </c>
      <c r="H246" s="158"/>
      <c r="I246" s="157">
        <f>ROUND(E246*H246,2)</f>
        <v>0</v>
      </c>
      <c r="J246" s="158"/>
      <c r="K246" s="157">
        <f>ROUND(E246*J246,2)</f>
        <v>0</v>
      </c>
      <c r="L246" s="157">
        <v>21</v>
      </c>
      <c r="M246" s="157">
        <f>G246*(1+L246/100)</f>
        <v>0</v>
      </c>
      <c r="N246" s="157">
        <v>0</v>
      </c>
      <c r="O246" s="157">
        <f>ROUND(E246*N246,2)</f>
        <v>0</v>
      </c>
      <c r="P246" s="157">
        <v>0</v>
      </c>
      <c r="Q246" s="157">
        <f>ROUND(E246*P246,2)</f>
        <v>0</v>
      </c>
      <c r="R246" s="157"/>
      <c r="S246" s="157" t="s">
        <v>131</v>
      </c>
      <c r="T246" s="157" t="s">
        <v>132</v>
      </c>
      <c r="U246" s="157">
        <v>0</v>
      </c>
      <c r="V246" s="157">
        <f>ROUND(E246*U246,2)</f>
        <v>0</v>
      </c>
      <c r="W246" s="157"/>
      <c r="X246" s="157" t="s">
        <v>446</v>
      </c>
      <c r="Y246" s="148"/>
      <c r="Z246" s="148"/>
      <c r="AA246" s="148"/>
      <c r="AB246" s="148"/>
      <c r="AC246" s="148"/>
      <c r="AD246" s="148"/>
      <c r="AE246" s="148"/>
      <c r="AF246" s="148"/>
      <c r="AG246" s="148" t="s">
        <v>447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48"/>
      <c r="BB246" s="148"/>
      <c r="BC246" s="148"/>
      <c r="BD246" s="148"/>
      <c r="BE246" s="148"/>
      <c r="BF246" s="148"/>
      <c r="BG246" s="148"/>
      <c r="BH246" s="148"/>
    </row>
    <row r="247" spans="1:60" x14ac:dyDescent="0.2">
      <c r="A247" s="162" t="s">
        <v>126</v>
      </c>
      <c r="B247" s="163" t="s">
        <v>99</v>
      </c>
      <c r="C247" s="181" t="s">
        <v>30</v>
      </c>
      <c r="D247" s="164"/>
      <c r="E247" s="165"/>
      <c r="F247" s="166"/>
      <c r="G247" s="167">
        <f>SUMIF(AG248:AG248,"&lt;&gt;NOR",G248:G248)</f>
        <v>0</v>
      </c>
      <c r="H247" s="161"/>
      <c r="I247" s="161">
        <f>SUM(I248:I248)</f>
        <v>0</v>
      </c>
      <c r="J247" s="161"/>
      <c r="K247" s="161">
        <f>SUM(K248:K248)</f>
        <v>0</v>
      </c>
      <c r="L247" s="161"/>
      <c r="M247" s="161">
        <f>SUM(M248:M248)</f>
        <v>0</v>
      </c>
      <c r="N247" s="161"/>
      <c r="O247" s="161">
        <f>SUM(O248:O248)</f>
        <v>0</v>
      </c>
      <c r="P247" s="161"/>
      <c r="Q247" s="161">
        <f>SUM(Q248:Q248)</f>
        <v>0</v>
      </c>
      <c r="R247" s="161"/>
      <c r="S247" s="161"/>
      <c r="T247" s="161"/>
      <c r="U247" s="161"/>
      <c r="V247" s="161">
        <f>SUM(V248:V248)</f>
        <v>0</v>
      </c>
      <c r="W247" s="161"/>
      <c r="X247" s="161"/>
      <c r="AG247" t="s">
        <v>127</v>
      </c>
    </row>
    <row r="248" spans="1:60" outlineLevel="1" x14ac:dyDescent="0.2">
      <c r="A248" s="168">
        <v>130</v>
      </c>
      <c r="B248" s="169" t="s">
        <v>457</v>
      </c>
      <c r="C248" s="182" t="s">
        <v>458</v>
      </c>
      <c r="D248" s="170" t="s">
        <v>0</v>
      </c>
      <c r="E248" s="171">
        <v>4781.79</v>
      </c>
      <c r="F248" s="172"/>
      <c r="G248" s="173">
        <f>ROUND(E248*F248,2)</f>
        <v>0</v>
      </c>
      <c r="H248" s="158"/>
      <c r="I248" s="157">
        <f>ROUND(E248*H248,2)</f>
        <v>0</v>
      </c>
      <c r="J248" s="158"/>
      <c r="K248" s="157">
        <f>ROUND(E248*J248,2)</f>
        <v>0</v>
      </c>
      <c r="L248" s="157">
        <v>21</v>
      </c>
      <c r="M248" s="157">
        <f>G248*(1+L248/100)</f>
        <v>0</v>
      </c>
      <c r="N248" s="157">
        <v>0</v>
      </c>
      <c r="O248" s="157">
        <f>ROUND(E248*N248,2)</f>
        <v>0</v>
      </c>
      <c r="P248" s="157">
        <v>0</v>
      </c>
      <c r="Q248" s="157">
        <f>ROUND(E248*P248,2)</f>
        <v>0</v>
      </c>
      <c r="R248" s="157"/>
      <c r="S248" s="157" t="s">
        <v>210</v>
      </c>
      <c r="T248" s="157" t="s">
        <v>215</v>
      </c>
      <c r="U248" s="157">
        <v>0</v>
      </c>
      <c r="V248" s="157">
        <f>ROUND(E248*U248,2)</f>
        <v>0</v>
      </c>
      <c r="W248" s="157"/>
      <c r="X248" s="157" t="s">
        <v>133</v>
      </c>
      <c r="Y248" s="148"/>
      <c r="Z248" s="148"/>
      <c r="AA248" s="148"/>
      <c r="AB248" s="148"/>
      <c r="AC248" s="148"/>
      <c r="AD248" s="148"/>
      <c r="AE248" s="148"/>
      <c r="AF248" s="148"/>
      <c r="AG248" s="148" t="s">
        <v>162</v>
      </c>
      <c r="AH248" s="148"/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x14ac:dyDescent="0.2">
      <c r="A249" s="3"/>
      <c r="B249" s="4"/>
      <c r="C249" s="185"/>
      <c r="D249" s="6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AE249">
        <v>15</v>
      </c>
      <c r="AF249">
        <v>21</v>
      </c>
      <c r="AG249" t="s">
        <v>113</v>
      </c>
    </row>
    <row r="250" spans="1:60" x14ac:dyDescent="0.2">
      <c r="A250" s="151"/>
      <c r="B250" s="152" t="s">
        <v>31</v>
      </c>
      <c r="C250" s="186"/>
      <c r="D250" s="153"/>
      <c r="E250" s="154"/>
      <c r="F250" s="154"/>
      <c r="G250" s="180">
        <f>G8+G21+G26+G52+G61+G65+G70+G76+G97+G99+G110+G130+G139+G144+G149+G152+G166+G176+G186+G209+G220+G240+G247</f>
        <v>0</v>
      </c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AE250">
        <f>SUMIF(L7:L248,AE249,G7:G248)</f>
        <v>0</v>
      </c>
      <c r="AF250">
        <f>SUMIF(L7:L248,AF249,G7:G248)</f>
        <v>0</v>
      </c>
      <c r="AG250" t="s">
        <v>459</v>
      </c>
    </row>
    <row r="251" spans="1:60" x14ac:dyDescent="0.2">
      <c r="A251" s="3"/>
      <c r="B251" s="4"/>
      <c r="C251" s="185"/>
      <c r="D251" s="6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60" x14ac:dyDescent="0.2">
      <c r="A252" s="3"/>
      <c r="B252" s="4"/>
      <c r="C252" s="185"/>
      <c r="D252" s="6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60" x14ac:dyDescent="0.2">
      <c r="A253" s="256" t="s">
        <v>460</v>
      </c>
      <c r="B253" s="256"/>
      <c r="C253" s="257"/>
      <c r="D253" s="6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60" x14ac:dyDescent="0.2">
      <c r="A254" s="258"/>
      <c r="B254" s="259"/>
      <c r="C254" s="260"/>
      <c r="D254" s="259"/>
      <c r="E254" s="259"/>
      <c r="F254" s="259"/>
      <c r="G254" s="261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AG254" t="s">
        <v>461</v>
      </c>
    </row>
    <row r="255" spans="1:60" x14ac:dyDescent="0.2">
      <c r="A255" s="262"/>
      <c r="B255" s="263"/>
      <c r="C255" s="264"/>
      <c r="D255" s="263"/>
      <c r="E255" s="263"/>
      <c r="F255" s="263"/>
      <c r="G255" s="265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60" x14ac:dyDescent="0.2">
      <c r="A256" s="262"/>
      <c r="B256" s="263"/>
      <c r="C256" s="264"/>
      <c r="D256" s="263"/>
      <c r="E256" s="263"/>
      <c r="F256" s="263"/>
      <c r="G256" s="265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33" x14ac:dyDescent="0.2">
      <c r="A257" s="262"/>
      <c r="B257" s="263"/>
      <c r="C257" s="264"/>
      <c r="D257" s="263"/>
      <c r="E257" s="263"/>
      <c r="F257" s="263"/>
      <c r="G257" s="265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33" x14ac:dyDescent="0.2">
      <c r="A258" s="266"/>
      <c r="B258" s="267"/>
      <c r="C258" s="268"/>
      <c r="D258" s="267"/>
      <c r="E258" s="267"/>
      <c r="F258" s="267"/>
      <c r="G258" s="269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33" x14ac:dyDescent="0.2">
      <c r="A259" s="3"/>
      <c r="B259" s="4"/>
      <c r="C259" s="185"/>
      <c r="D259" s="6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33" x14ac:dyDescent="0.2">
      <c r="C260" s="187"/>
      <c r="D260" s="10"/>
      <c r="AG260" t="s">
        <v>462</v>
      </c>
    </row>
    <row r="261" spans="1:33" x14ac:dyDescent="0.2">
      <c r="D261" s="10"/>
    </row>
    <row r="262" spans="1:33" x14ac:dyDescent="0.2">
      <c r="D262" s="10"/>
    </row>
    <row r="263" spans="1:33" x14ac:dyDescent="0.2">
      <c r="D263" s="10"/>
    </row>
    <row r="264" spans="1:33" x14ac:dyDescent="0.2">
      <c r="D264" s="10"/>
    </row>
    <row r="265" spans="1:33" x14ac:dyDescent="0.2">
      <c r="D265" s="10"/>
    </row>
    <row r="266" spans="1:33" x14ac:dyDescent="0.2">
      <c r="D266" s="10"/>
    </row>
    <row r="267" spans="1:33" x14ac:dyDescent="0.2">
      <c r="D267" s="10"/>
    </row>
    <row r="268" spans="1:33" x14ac:dyDescent="0.2">
      <c r="D268" s="10"/>
    </row>
    <row r="269" spans="1:33" x14ac:dyDescent="0.2">
      <c r="D269" s="10"/>
    </row>
    <row r="270" spans="1:33" x14ac:dyDescent="0.2">
      <c r="D270" s="10"/>
    </row>
    <row r="271" spans="1:33" x14ac:dyDescent="0.2">
      <c r="D271" s="10"/>
    </row>
    <row r="272" spans="1:33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27">
    <mergeCell ref="A254:G258"/>
    <mergeCell ref="C23:G23"/>
    <mergeCell ref="C63:G63"/>
    <mergeCell ref="C85:G85"/>
    <mergeCell ref="C88:G88"/>
    <mergeCell ref="A1:G1"/>
    <mergeCell ref="C2:G2"/>
    <mergeCell ref="C3:G3"/>
    <mergeCell ref="C4:G4"/>
    <mergeCell ref="A253:C253"/>
    <mergeCell ref="C159:G159"/>
    <mergeCell ref="C90:G90"/>
    <mergeCell ref="C101:G101"/>
    <mergeCell ref="C104:G104"/>
    <mergeCell ref="C106:G106"/>
    <mergeCell ref="C114:G114"/>
    <mergeCell ref="C115:G115"/>
    <mergeCell ref="C117:G117"/>
    <mergeCell ref="C118:G118"/>
    <mergeCell ref="C123:G123"/>
    <mergeCell ref="C125:G125"/>
    <mergeCell ref="C132:G132"/>
    <mergeCell ref="C188:G188"/>
    <mergeCell ref="C211:G211"/>
    <mergeCell ref="C222:G222"/>
    <mergeCell ref="C224:G224"/>
    <mergeCell ref="C244:G24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oadresa</vt:lpstr>
      <vt:lpstr>Stavba!Objednatel</vt:lpstr>
      <vt:lpstr>Stavba!Objekt</vt:lpstr>
      <vt:lpstr>'01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Drahomír Klein</dc:creator>
  <cp:lastModifiedBy>Vlková Jana</cp:lastModifiedBy>
  <cp:lastPrinted>2019-03-19T12:27:02Z</cp:lastPrinted>
  <dcterms:created xsi:type="dcterms:W3CDTF">2009-04-08T07:15:50Z</dcterms:created>
  <dcterms:modified xsi:type="dcterms:W3CDTF">2020-10-19T11:19:03Z</dcterms:modified>
</cp:coreProperties>
</file>