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IO\IOd\Spolecne\SMLOUVY OIČ\AKCE\BO_2019-PMDV_Plynová přípojka pro stravovací provoz\1. Zadání\PŘ.3_výkaz výměr\"/>
    </mc:Choice>
  </mc:AlternateContent>
  <bookViews>
    <workbookView xWindow="0" yWindow="0" windowWidth="28800" windowHeight="14100"/>
  </bookViews>
  <sheets>
    <sheet name="KryciList.xls" sheetId="6" r:id="rId1"/>
    <sheet name="RekapitulaceSD.xls" sheetId="5" r:id="rId2"/>
    <sheet name="PolozRozpisNakladu.xls" sheetId="4" r:id="rId3"/>
  </sheets>
  <definedNames>
    <definedName name="_xlnm.Print_Titles" localSheetId="2">PolozRozpisNakladu.xls!$1:$5</definedName>
    <definedName name="_xlnm.Print_Titles" localSheetId="1">'RekapitulaceSD.xls'!$1:$6</definedName>
    <definedName name="_xlnm.Print_Area" localSheetId="0">KryciList.xls!$A$1:$G$44</definedName>
    <definedName name="_xlnm.Print_Area" localSheetId="2">PolozRozpisNakladu.xls!$A$1:$J$170</definedName>
    <definedName name="_xlnm.Print_Area" localSheetId="1">'RekapitulaceSD.xls'!$A$1:$I$33</definedName>
  </definedNames>
  <calcPr calcId="162913"/>
</workbook>
</file>

<file path=xl/calcChain.xml><?xml version="1.0" encoding="utf-8"?>
<calcChain xmlns="http://schemas.openxmlformats.org/spreadsheetml/2006/main">
  <c r="C14" i="6" l="1"/>
  <c r="D5" i="5" l="1"/>
  <c r="G164" i="4"/>
  <c r="G162" i="4"/>
  <c r="G160" i="4"/>
  <c r="G165" i="4"/>
  <c r="H17" i="5" s="1"/>
  <c r="G155" i="4"/>
  <c r="G153" i="4"/>
  <c r="G151" i="4"/>
  <c r="G149" i="4"/>
  <c r="G147" i="4"/>
  <c r="G145" i="4"/>
  <c r="G140" i="4"/>
  <c r="G141" i="4"/>
  <c r="G15" i="5" s="1"/>
  <c r="G135" i="4"/>
  <c r="G133" i="4"/>
  <c r="G131" i="4"/>
  <c r="G136" i="4" s="1"/>
  <c r="I14" i="5" s="1"/>
  <c r="I18" i="5" s="1"/>
  <c r="C20" i="6" s="1"/>
  <c r="G126" i="4"/>
  <c r="G124" i="4"/>
  <c r="G122" i="4"/>
  <c r="G120" i="4"/>
  <c r="G118" i="4"/>
  <c r="G116" i="4"/>
  <c r="G114" i="4"/>
  <c r="G112" i="4"/>
  <c r="G110" i="4"/>
  <c r="G108" i="4"/>
  <c r="G106" i="4"/>
  <c r="G104" i="4"/>
  <c r="G102" i="4"/>
  <c r="G100" i="4"/>
  <c r="G98" i="4"/>
  <c r="G96" i="4"/>
  <c r="G94" i="4"/>
  <c r="G92" i="4"/>
  <c r="G87" i="4"/>
  <c r="G85" i="4"/>
  <c r="G88" i="4" s="1"/>
  <c r="F12" i="5" s="1"/>
  <c r="G80" i="4"/>
  <c r="G78" i="4"/>
  <c r="G76" i="4"/>
  <c r="G81" i="4" s="1"/>
  <c r="E11" i="5" s="1"/>
  <c r="G71" i="4"/>
  <c r="G69" i="4"/>
  <c r="G67" i="4"/>
  <c r="G65" i="4"/>
  <c r="G63" i="4"/>
  <c r="G61" i="4"/>
  <c r="G72" i="4" s="1"/>
  <c r="E10" i="5" s="1"/>
  <c r="G56" i="4"/>
  <c r="G54" i="4"/>
  <c r="G52" i="4"/>
  <c r="G50" i="4"/>
  <c r="G57" i="4" s="1"/>
  <c r="E9" i="5" s="1"/>
  <c r="G45" i="4"/>
  <c r="G43" i="4"/>
  <c r="G41" i="4"/>
  <c r="G46" i="4"/>
  <c r="E8" i="5" s="1"/>
  <c r="G36" i="4"/>
  <c r="G34" i="4"/>
  <c r="G32" i="4"/>
  <c r="G30" i="4"/>
  <c r="G28" i="4"/>
  <c r="G26" i="4"/>
  <c r="G24" i="4"/>
  <c r="G22" i="4"/>
  <c r="G20" i="4"/>
  <c r="G18" i="4"/>
  <c r="G16" i="4"/>
  <c r="G14" i="4"/>
  <c r="G12" i="4"/>
  <c r="G10" i="4"/>
  <c r="G8" i="4"/>
  <c r="G37" i="4"/>
  <c r="E7" i="5" s="1"/>
  <c r="E18" i="5" s="1"/>
  <c r="E18" i="6"/>
  <c r="F32" i="6"/>
  <c r="G127" i="4"/>
  <c r="F13" i="5" s="1"/>
  <c r="G156" i="4" l="1"/>
  <c r="H16" i="5" s="1"/>
  <c r="H18" i="5" s="1"/>
  <c r="C15" i="6" s="1"/>
  <c r="F18" i="5"/>
  <c r="C17" i="6" s="1"/>
  <c r="F31" i="5"/>
  <c r="F32" i="5"/>
  <c r="F33" i="5"/>
  <c r="C16" i="6"/>
  <c r="C18" i="6"/>
  <c r="C21" i="6" s="1"/>
  <c r="G18" i="5"/>
  <c r="F25" i="5" l="1"/>
  <c r="H25" i="5" s="1"/>
  <c r="G15" i="6" s="1"/>
  <c r="F24" i="5"/>
  <c r="H24" i="5" s="1"/>
  <c r="G14" i="6" s="1"/>
  <c r="F26" i="5"/>
  <c r="H26" i="5" s="1"/>
  <c r="G16" i="6" s="1"/>
  <c r="F27" i="5"/>
  <c r="H27" i="5" s="1"/>
  <c r="G17" i="6" s="1"/>
  <c r="F28" i="5"/>
  <c r="H28" i="5" s="1"/>
  <c r="E22" i="6" s="1"/>
  <c r="G22" i="6" l="1"/>
  <c r="F29" i="6" l="1"/>
  <c r="C22" i="6"/>
  <c r="F30" i="6" l="1"/>
  <c r="F33" i="6" s="1"/>
</calcChain>
</file>

<file path=xl/sharedStrings.xml><?xml version="1.0" encoding="utf-8"?>
<sst xmlns="http://schemas.openxmlformats.org/spreadsheetml/2006/main" count="366" uniqueCount="256">
  <si>
    <t>Objekt :</t>
  </si>
  <si>
    <t>List :</t>
  </si>
  <si>
    <t>Stavba :</t>
  </si>
  <si>
    <t>Datum :</t>
  </si>
  <si>
    <t>POLOŽKOVÝ  ROZPIS  NÁKLADŮ</t>
  </si>
  <si>
    <t>Poř.č.</t>
  </si>
  <si>
    <t>Položka</t>
  </si>
  <si>
    <t>Popis</t>
  </si>
  <si>
    <t xml:space="preserve"> </t>
  </si>
  <si>
    <t>MJ</t>
  </si>
  <si>
    <t>Množství</t>
  </si>
  <si>
    <t>Cena/MJ</t>
  </si>
  <si>
    <t>Cena v Kč</t>
  </si>
  <si>
    <t>Jedn. hm.</t>
  </si>
  <si>
    <t>Celk. hm.</t>
  </si>
  <si>
    <t>M3</t>
  </si>
  <si>
    <t>REKAPITULACE  STAVEBNÍCH  DÍLŮ</t>
  </si>
  <si>
    <t>Stavební díl</t>
  </si>
  <si>
    <t>HSV</t>
  </si>
  <si>
    <t>PSV</t>
  </si>
  <si>
    <t>Dodávka</t>
  </si>
  <si>
    <t>Montáž</t>
  </si>
  <si>
    <t>HZS</t>
  </si>
  <si>
    <t>CELKEM  OBJEKT</t>
  </si>
  <si>
    <t>VEDLEJŠÍ ROZPOČTOVÉ  NÁKLADY</t>
  </si>
  <si>
    <t>Přirážka</t>
  </si>
  <si>
    <t>Sazba</t>
  </si>
  <si>
    <t>Základna</t>
  </si>
  <si>
    <t>Kč</t>
  </si>
  <si>
    <t>ZÁKLADNY VRN</t>
  </si>
  <si>
    <t>HSV +PSV + M + D =</t>
  </si>
  <si>
    <t>HSV + PSV + M =</t>
  </si>
  <si>
    <t>HSV + PSV =</t>
  </si>
  <si>
    <t>KRYCÍ LIST ROZPOČTU</t>
  </si>
  <si>
    <t>Název objektu :</t>
  </si>
  <si>
    <t>JKSO :</t>
  </si>
  <si>
    <t>Název stavby :</t>
  </si>
  <si>
    <t>SKP :</t>
  </si>
  <si>
    <t>Počet měrných jednotek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</si>
  <si>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</si>
  <si>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</si>
  <si>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</si>
  <si>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</si>
  <si>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</si>
  <si>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</si>
  <si>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</si>
  <si>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</si>
  <si>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</si>
  <si>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Ostatní náklady</t>
  </si>
  <si>
    <t>Z</t>
  </si>
  <si>
    <t>Montáž celkem</t>
  </si>
  <si>
    <t>R</t>
  </si>
  <si>
    <t>HSV celkem</t>
  </si>
  <si>
    <t>N</t>
  </si>
  <si>
    <t>PSV celkem</t>
  </si>
  <si>
    <t>ZRN celkem</t>
  </si>
  <si>
    <t xml:space="preserve">  O N  celkem</t>
  </si>
  <si>
    <t>RN II.a III.hlavy</t>
  </si>
  <si>
    <t>Rezerva RN</t>
  </si>
  <si>
    <t>ZRN+VRN+HZS</t>
  </si>
  <si>
    <t>VRN celkem</t>
  </si>
  <si>
    <t>Vypracoval</t>
  </si>
  <si>
    <t>Za zhotovitele</t>
  </si>
  <si>
    <t>Za objednatele</t>
  </si>
  <si>
    <t>Jméno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</si>
  <si>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</si>
  <si>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</si>
  <si>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</si>
  <si>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</si>
  <si>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</si>
  <si>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</si>
  <si>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</si>
  <si>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958</t>
  </si>
  <si>
    <t>FN Brno-Bohunice,přepoj.kuchyn</t>
  </si>
  <si>
    <t>Prod.STL plynov.PEdn63,vč.příp</t>
  </si>
  <si>
    <t>Datum : 8.9.2016</t>
  </si>
  <si>
    <t xml:space="preserve">Objednatel : </t>
  </si>
  <si>
    <t xml:space="preserve">Projektant : </t>
  </si>
  <si>
    <t>J.Peslar IČO46340394</t>
  </si>
  <si>
    <t>Bude určen stavebníkem.</t>
  </si>
  <si>
    <t>ZEMNÍ PRÁCE</t>
  </si>
  <si>
    <t>1</t>
  </si>
  <si>
    <t>11510-1201.00</t>
  </si>
  <si>
    <t>ČERPÁNÍ VODY V=10M  PŘÍTOK DO  500L</t>
  </si>
  <si>
    <t>HOD</t>
  </si>
  <si>
    <t>13220-1201.00</t>
  </si>
  <si>
    <t>HLOUBENÍ RÝH 200CM HOR.3   DO 100M3</t>
  </si>
  <si>
    <t>13220-1209.00</t>
  </si>
  <si>
    <t>PŘÍPLATEK ZA LEPIVOST PRO HOR.3</t>
  </si>
  <si>
    <t>15110-1201.00</t>
  </si>
  <si>
    <t>PAŽENÍ A ROZEP STĚN RÝH PŘÍL.H DO 2</t>
  </si>
  <si>
    <t>M2</t>
  </si>
  <si>
    <t>15110-1211.00</t>
  </si>
  <si>
    <t>ODSTRANĚNÍ PAŽ STĚN RÝH PŘÍL H DO2M</t>
  </si>
  <si>
    <t>16110-1101.00</t>
  </si>
  <si>
    <t>SVISLÉ PŘEMÍSTĚNÍ HOR.1-4   DO 2,5M</t>
  </si>
  <si>
    <t>17410-1101.00</t>
  </si>
  <si>
    <t>ZÁSYP JAM, RÝH ŠACHET SE ZHUTNĚNÍM</t>
  </si>
  <si>
    <t>17510-1101.00</t>
  </si>
  <si>
    <t>OBSYP POTRUBÍ BEZ PROHOZENÍ SYPANIN</t>
  </si>
  <si>
    <t>17510-1109.00</t>
  </si>
  <si>
    <t>PŘÍPLATEK ZA PROHOZENÍ SYPANINY</t>
  </si>
  <si>
    <t>19901-0001.00</t>
  </si>
  <si>
    <t>POPLATKY ZA ZÁBORY POZEMKU</t>
  </si>
  <si>
    <t>KS</t>
  </si>
  <si>
    <t>19901-0002.00</t>
  </si>
  <si>
    <t>DOPRAVNÍ ZNAČENÍ</t>
  </si>
  <si>
    <t>CELEK</t>
  </si>
  <si>
    <t>19901-0003.00</t>
  </si>
  <si>
    <t>POPLATKY ZA VÝKOPOVÁ POVOLENÍ</t>
  </si>
  <si>
    <t>m2/den</t>
  </si>
  <si>
    <t>19901-0004.00</t>
  </si>
  <si>
    <t>POPLATKY ZA VYTÝČENÍ SÍTÍ</t>
  </si>
  <si>
    <t>45157-4111.00</t>
  </si>
  <si>
    <t>ŠTĚRKOPÍSEK FRAKCE 0-8 tř.B</t>
  </si>
  <si>
    <t>T</t>
  </si>
  <si>
    <t>PC</t>
  </si>
  <si>
    <t>ZAMĚŘENÍ SKUTEČNÉHO STAVU</t>
  </si>
  <si>
    <t>KUS</t>
  </si>
  <si>
    <t xml:space="preserve"> Celkem za ZEMNÍ PRÁCE</t>
  </si>
  <si>
    <t>PŘÍPRAVNÉ A PŘIDRUŽENÉ PRÁCE</t>
  </si>
  <si>
    <t>11</t>
  </si>
  <si>
    <t>11310-6212.00</t>
  </si>
  <si>
    <t>ROZEBR DLAZEB VOZOV VEL KOST ZIVICE</t>
  </si>
  <si>
    <t>11320-1111.00</t>
  </si>
  <si>
    <t>VYTRHANI OBRUB Z KRAJNIKU, OBR STOJ</t>
  </si>
  <si>
    <t>M</t>
  </si>
  <si>
    <t>PC fa FOWJET</t>
  </si>
  <si>
    <t>PROTLÁČ.TRUB FLOWTEX PEdn110x6.6RC</t>
  </si>
  <si>
    <t>METR</t>
  </si>
  <si>
    <t xml:space="preserve"> Celkem za PŘÍPRAVNÉ A PŘIDRUŽENÉ PRÁCE</t>
  </si>
  <si>
    <t>KOMUNIKACE</t>
  </si>
  <si>
    <t>5</t>
  </si>
  <si>
    <t>56517-1113.00</t>
  </si>
  <si>
    <t>PODKL KAMEN OBAL ASF DO3M TR1 12CM</t>
  </si>
  <si>
    <t>56690-1111.00</t>
  </si>
  <si>
    <t>VYSPR PODKL PREKOP STRPIS</t>
  </si>
  <si>
    <t>56714-2115.00</t>
  </si>
  <si>
    <t>PODKL KAM ZP CEM KZC1 TL 25CM</t>
  </si>
  <si>
    <t>57814-2111.00</t>
  </si>
  <si>
    <t>LITY ASF KAMN STR-HR DO 3M TL 4CM</t>
  </si>
  <si>
    <t xml:space="preserve"> Celkem za KOMUNIKACE</t>
  </si>
  <si>
    <t>OSTATNÍ KONSTRUKCE, BOURÁNÍ</t>
  </si>
  <si>
    <t>9</t>
  </si>
  <si>
    <t>91786-2111.00</t>
  </si>
  <si>
    <t>OSAZ CHODN OBRUB B STOJ OPERA B ZN2</t>
  </si>
  <si>
    <t>91973-5113.00</t>
  </si>
  <si>
    <t>REZANI ZIVIC KRYTU TL 10-15CM</t>
  </si>
  <si>
    <t>97902-1111.00</t>
  </si>
  <si>
    <t>SBIRANI KAM ZE SUTI S OCISTENIM</t>
  </si>
  <si>
    <t>97902-4441.00</t>
  </si>
  <si>
    <t>OCIST VYBOUR OBRUBN N-LOZE N-VYPLN</t>
  </si>
  <si>
    <t>97907-1131.00</t>
  </si>
  <si>
    <t>OCIST DLAZ KOST MOZAIKOVYCH</t>
  </si>
  <si>
    <t>PROTIKOŘEN.FOLIE ROOTBARRIER Š 1.4M</t>
  </si>
  <si>
    <t>BM</t>
  </si>
  <si>
    <t xml:space="preserve"> Celkem za OSTATNÍ KONSTRUKCE, BOURÁNÍ</t>
  </si>
  <si>
    <t>BOURÁNÍ KONSTRUKCÍ</t>
  </si>
  <si>
    <t>96</t>
  </si>
  <si>
    <t>16230-1102.00</t>
  </si>
  <si>
    <t>VODOROV.PŘEMÍSTĚNÍ VÝKOPKU 1-4  1KM</t>
  </si>
  <si>
    <t>16270-2199.00</t>
  </si>
  <si>
    <t>POPLATEK ZA SKLADKU ZEMINY A SUTI</t>
  </si>
  <si>
    <t>17120-1201.00</t>
  </si>
  <si>
    <t>ULOŽENÍ VÝKOPKU NA SKLÁDKU</t>
  </si>
  <si>
    <t xml:space="preserve"> Celkem za BOURÁNÍ KONSTRUKCÍ</t>
  </si>
  <si>
    <t>VNITŘNÍ PLYNOVOD</t>
  </si>
  <si>
    <t>723</t>
  </si>
  <si>
    <t>72321-3222.00</t>
  </si>
  <si>
    <t>KOHOUT KULOVY IMT 593F-F-GAS G5/4</t>
  </si>
  <si>
    <t>72323-9104.00</t>
  </si>
  <si>
    <t>MTŽ PLYNOVOD.ARMATUR,2 ZÁVITY,G 5/4</t>
  </si>
  <si>
    <t>KUSu</t>
  </si>
  <si>
    <t xml:space="preserve"> Celkem za VNITŘNÍ PLYNOVOD</t>
  </si>
  <si>
    <t>ROZVOD POTRUBÍ</t>
  </si>
  <si>
    <t>733</t>
  </si>
  <si>
    <t>Nab DISA,v.s.o</t>
  </si>
  <si>
    <t>STŘED KLUZNÁ OBJ.RACI I/C/D,v=15mm</t>
  </si>
  <si>
    <t>Nab.DISA,v.s.o</t>
  </si>
  <si>
    <t>TĚSNÍCÍ GUMOVÁ MANŽETA DN110/63</t>
  </si>
  <si>
    <t>ZAJIŠŤ PROTISKLUZ PÁSKA L 10m</t>
  </si>
  <si>
    <t>BALENÍ</t>
  </si>
  <si>
    <t>PROMĚŘENÍ SIGNALIZAČNÍHO VODIČE</t>
  </si>
  <si>
    <t>221-212919002</t>
  </si>
  <si>
    <t>ODMASTOVACI SATEK VELKY</t>
  </si>
  <si>
    <t>286-13889</t>
  </si>
  <si>
    <t>TRUBKA TLAK LPE D63 X 5.7</t>
  </si>
  <si>
    <t>286-140001.3</t>
  </si>
  <si>
    <t>TR PE100 SLM 2.0 dn50x4.6 EGEPLAST PVK s.r.o,Č.B.</t>
  </si>
  <si>
    <t>286-53525</t>
  </si>
  <si>
    <t>KOLENO TLAK PE D63 W90st FRIALEN</t>
  </si>
  <si>
    <t>286-53532.4</t>
  </si>
  <si>
    <t>EL KOLENO W90 FRIALEN 50</t>
  </si>
  <si>
    <t>286-535644</t>
  </si>
  <si>
    <t>OBJIMKA PRO ISIFLO 50 S</t>
  </si>
  <si>
    <t>286-535649</t>
  </si>
  <si>
    <t>PODP VLOZKA ISIFLO TYP180 D50</t>
  </si>
  <si>
    <t>286-535661</t>
  </si>
  <si>
    <t>PRECHOD ISIFLO TYP112 50x5/4"</t>
  </si>
  <si>
    <t>286-53594</t>
  </si>
  <si>
    <t>NATRUBEK LPE ELGEF-24V D50</t>
  </si>
  <si>
    <t>286-53595</t>
  </si>
  <si>
    <t>NATRUBEK LPE ELGEF-24V D63</t>
  </si>
  <si>
    <t>286-53611.23</t>
  </si>
  <si>
    <t>NAVRT ODB T-KUS DAA-Kit dn63/50 FRIALEN</t>
  </si>
  <si>
    <t>286-53639</t>
  </si>
  <si>
    <t>VICKO TLAK LPE D 63</t>
  </si>
  <si>
    <t>286-53735.1</t>
  </si>
  <si>
    <t>OPRAVAR TVAR DELENA VVS D63 FRIALEN</t>
  </si>
  <si>
    <t xml:space="preserve"> Celkem za ROZVOD POTRUBÍ</t>
  </si>
  <si>
    <t>HODINOVÉ ZÚČTOVACÍ SAZBY</t>
  </si>
  <si>
    <t>799</t>
  </si>
  <si>
    <t>900.00</t>
  </si>
  <si>
    <t>HZS-nezmeritelne prace -cl.17,o.1a</t>
  </si>
  <si>
    <t>905.00</t>
  </si>
  <si>
    <t>HZS-revize provoz.souboru a st.obj.</t>
  </si>
  <si>
    <t>913.00</t>
  </si>
  <si>
    <t>HZS-Účast plynáren na propojích</t>
  </si>
  <si>
    <t xml:space="preserve"> Celkem za HODINOVÉ ZÚČTOVACÍ SAZBY</t>
  </si>
  <si>
    <t>M21</t>
  </si>
  <si>
    <t>ELEKTROMONTÁŽE</t>
  </si>
  <si>
    <t>341-40824</t>
  </si>
  <si>
    <t>SIGNL VODIC CYY2.5mm2 VČ DODÁVKY ULOŽENÍ, ČERNÝ</t>
  </si>
  <si>
    <t xml:space="preserve"> Celkem za ELEKTROMONTÁŽE</t>
  </si>
  <si>
    <t>M23</t>
  </si>
  <si>
    <t>MONTÁŽE POTRUBÍ</t>
  </si>
  <si>
    <t>23-0120043.00</t>
  </si>
  <si>
    <t>CIST.POTR.PROFUK.NEB PROPLACH   50</t>
  </si>
  <si>
    <t>23-0180018.00</t>
  </si>
  <si>
    <t>POTR.Z PLAST.HMOT PE,PP   50 X 4,5</t>
  </si>
  <si>
    <t>23-0180022.00</t>
  </si>
  <si>
    <t>POTR.Z PLAST.HMOT PE,PP   63 X 5,7</t>
  </si>
  <si>
    <t>23-0180068.00</t>
  </si>
  <si>
    <t>MONTAZ TRUB.DILU PE,PP    50</t>
  </si>
  <si>
    <t>23-0180069.00</t>
  </si>
  <si>
    <t>MONTAZ TRUB.DILU PE,PP    63x 5.7</t>
  </si>
  <si>
    <t>23-0230016.00</t>
  </si>
  <si>
    <t>HLAV.TLAK.ZK.VZDUCHEM 0,6MPA  50</t>
  </si>
  <si>
    <t xml:space="preserve"> Celkem za MONTÁŽE POTRUBÍ</t>
  </si>
  <si>
    <t>M46</t>
  </si>
  <si>
    <t>ZEMNÍ PRÁCE PŘI MONTÁŽÍCH</t>
  </si>
  <si>
    <t>46-0490012.00</t>
  </si>
  <si>
    <t>ZAKR.VÝSTR.FOLIÍ POZOR-PLYN ŽL.33cm</t>
  </si>
  <si>
    <t>46-0490013.00</t>
  </si>
  <si>
    <t>VYSTR.PE FOLIE-POZOR PLYN-33 CM,ŽLU</t>
  </si>
  <si>
    <t>46-0510203.00</t>
  </si>
  <si>
    <t>ŽLAB KABELOVÝ PREFA TK1   NEASFALT.</t>
  </si>
  <si>
    <t xml:space="preserve"> Celkem za ZEMNÍ PRÁCE PŘI MONTÁŽÍCH</t>
  </si>
  <si>
    <t>PPV</t>
  </si>
  <si>
    <t>Mimostav. doprava</t>
  </si>
  <si>
    <t>GZS</t>
  </si>
  <si>
    <t>Provoz investora</t>
  </si>
  <si>
    <t>Ostatní</t>
  </si>
  <si>
    <t>ZÁJEMCE</t>
  </si>
  <si>
    <t>LEGENDA:</t>
  </si>
  <si>
    <t>BUŇKY URČENÉ K VYPLNĚNÍ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</si>
</sst>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"/>
  </numFmts>
  <fonts count="15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b/>
      <i/>
      <sz val="11"/>
      <name val="Arial CE"/>
      <family val="2"/>
      <charset val="238"/>
    </font>
    <font>
      <b/>
      <i/>
      <sz val="11"/>
      <color indexed="9"/>
      <name val="Arial CE"/>
      <family val="2"/>
      <charset val="238"/>
    </font>
    <font>
      <sz val="9"/>
      <name val="Arial CE"/>
      <family val="2"/>
      <charset val="238"/>
    </font>
    <font>
      <sz val="9"/>
      <color indexed="9"/>
      <name val="Arial CE"/>
      <family val="2"/>
      <charset val="238"/>
    </font>
    <font>
      <b/>
      <sz val="11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</font>
    <font>
      <b/>
      <sz val="10"/>
      <name val="Arial CE"/>
      <charset val="238"/>
    </font>
    <font>
      <b/>
      <sz val="9"/>
      <name val="Arial CE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41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0" fillId="0" borderId="1" xfId="0" applyBorder="1"/>
    <xf numFmtId="0" fontId="0" fillId="0" borderId="2" xfId="0" applyBorder="1"/>
    <xf numFmtId="49" fontId="0" fillId="0" borderId="3" xfId="0" applyNumberFormat="1" applyBorder="1"/>
    <xf numFmtId="0" fontId="0" fillId="0" borderId="3" xfId="0" applyBorder="1"/>
    <xf numFmtId="49" fontId="0" fillId="0" borderId="4" xfId="0" applyNumberFormat="1" applyBorder="1"/>
    <xf numFmtId="0" fontId="0" fillId="0" borderId="5" xfId="0" applyBorder="1"/>
    <xf numFmtId="0" fontId="0" fillId="0" borderId="6" xfId="0" applyBorder="1"/>
    <xf numFmtId="49" fontId="0" fillId="0" borderId="7" xfId="0" applyNumberFormat="1" applyBorder="1"/>
    <xf numFmtId="0" fontId="0" fillId="0" borderId="7" xfId="0" applyBorder="1"/>
    <xf numFmtId="49" fontId="0" fillId="0" borderId="8" xfId="0" applyNumberFormat="1" applyBorder="1"/>
    <xf numFmtId="0" fontId="1" fillId="0" borderId="0" xfId="0" applyFont="1" applyAlignment="1">
      <alignment horizontal="centerContinuous"/>
    </xf>
    <xf numFmtId="49" fontId="0" fillId="0" borderId="0" xfId="0" applyNumberFormat="1"/>
    <xf numFmtId="0" fontId="2" fillId="0" borderId="0" xfId="0" applyFont="1"/>
    <xf numFmtId="0" fontId="2" fillId="0" borderId="9" xfId="0" applyFont="1" applyBorder="1"/>
    <xf numFmtId="0" fontId="2" fillId="0" borderId="9" xfId="0" applyFont="1" applyBorder="1" applyAlignment="1">
      <alignment horizontal="right"/>
    </xf>
    <xf numFmtId="0" fontId="3" fillId="0" borderId="0" xfId="0" applyFont="1" applyBorder="1"/>
    <xf numFmtId="49" fontId="4" fillId="0" borderId="0" xfId="0" applyNumberFormat="1" applyFont="1"/>
    <xf numFmtId="0" fontId="3" fillId="0" borderId="0" xfId="0" applyFont="1"/>
    <xf numFmtId="0" fontId="5" fillId="0" borderId="0" xfId="0" applyFont="1"/>
    <xf numFmtId="49" fontId="5" fillId="0" borderId="0" xfId="0" applyNumberFormat="1" applyFont="1"/>
    <xf numFmtId="49" fontId="6" fillId="0" borderId="0" xfId="0" applyNumberFormat="1" applyFont="1"/>
    <xf numFmtId="4" fontId="5" fillId="0" borderId="0" xfId="0" applyNumberFormat="1" applyFont="1"/>
    <xf numFmtId="164" fontId="5" fillId="0" borderId="0" xfId="0" applyNumberFormat="1" applyFont="1"/>
    <xf numFmtId="0" fontId="7" fillId="0" borderId="0" xfId="0" applyFont="1"/>
    <xf numFmtId="4" fontId="7" fillId="0" borderId="0" xfId="0" applyNumberFormat="1" applyFont="1"/>
    <xf numFmtId="4" fontId="8" fillId="0" borderId="0" xfId="0" applyNumberFormat="1" applyFont="1"/>
    <xf numFmtId="164" fontId="8" fillId="0" borderId="0" xfId="0" applyNumberFormat="1" applyFont="1"/>
    <xf numFmtId="49" fontId="7" fillId="0" borderId="0" xfId="0" applyNumberFormat="1" applyFont="1"/>
    <xf numFmtId="0" fontId="0" fillId="0" borderId="4" xfId="0" applyBorder="1"/>
    <xf numFmtId="0" fontId="0" fillId="0" borderId="0" xfId="0" applyBorder="1"/>
    <xf numFmtId="49" fontId="5" fillId="0" borderId="0" xfId="0" applyNumberFormat="1" applyFont="1" applyBorder="1"/>
    <xf numFmtId="0" fontId="5" fillId="0" borderId="0" xfId="0" applyFont="1" applyBorder="1"/>
    <xf numFmtId="4" fontId="9" fillId="0" borderId="0" xfId="0" applyNumberFormat="1" applyFont="1" applyBorder="1"/>
    <xf numFmtId="0" fontId="2" fillId="0" borderId="0" xfId="0" applyFont="1" applyBorder="1"/>
    <xf numFmtId="0" fontId="11" fillId="0" borderId="0" xfId="0" applyFont="1"/>
    <xf numFmtId="0" fontId="11" fillId="0" borderId="0" xfId="0" applyFont="1" applyAlignment="1">
      <alignment horizontal="right"/>
    </xf>
    <xf numFmtId="2" fontId="11" fillId="0" borderId="0" xfId="0" applyNumberFormat="1" applyFont="1"/>
    <xf numFmtId="0" fontId="11" fillId="0" borderId="0" xfId="0" applyFont="1" applyAlignment="1">
      <alignment horizontal="center"/>
    </xf>
    <xf numFmtId="4" fontId="12" fillId="0" borderId="0" xfId="0" applyNumberFormat="1" applyFont="1"/>
    <xf numFmtId="4" fontId="12" fillId="0" borderId="0" xfId="0" applyNumberFormat="1" applyFont="1" applyAlignment="1">
      <alignment horizontal="right"/>
    </xf>
    <xf numFmtId="4" fontId="0" fillId="0" borderId="0" xfId="0" applyNumberFormat="1"/>
    <xf numFmtId="3" fontId="5" fillId="0" borderId="0" xfId="0" applyNumberFormat="1" applyFont="1"/>
    <xf numFmtId="0" fontId="0" fillId="0" borderId="0" xfId="0" applyAlignment="1">
      <alignment horizontal="centerContinuous"/>
    </xf>
    <xf numFmtId="0" fontId="0" fillId="0" borderId="10" xfId="0" applyBorder="1"/>
    <xf numFmtId="0" fontId="0" fillId="0" borderId="11" xfId="0" applyBorder="1"/>
    <xf numFmtId="49" fontId="0" fillId="0" borderId="12" xfId="0" applyNumberFormat="1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1" fillId="0" borderId="24" xfId="0" applyFont="1" applyBorder="1" applyAlignment="1">
      <alignment horizontal="centerContinuous" vertical="center"/>
    </xf>
    <xf numFmtId="0" fontId="13" fillId="0" borderId="24" xfId="0" applyFont="1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2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2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 applyAlignment="1">
      <alignment horizontal="centerContinuous"/>
    </xf>
    <xf numFmtId="0" fontId="0" fillId="0" borderId="29" xfId="0" applyBorder="1"/>
    <xf numFmtId="0" fontId="0" fillId="0" borderId="26" xfId="0" applyBorder="1"/>
    <xf numFmtId="3" fontId="0" fillId="0" borderId="30" xfId="0" applyNumberFormat="1" applyBorder="1"/>
    <xf numFmtId="0" fontId="0" fillId="0" borderId="31" xfId="0" applyBorder="1"/>
    <xf numFmtId="3" fontId="0" fillId="0" borderId="26" xfId="0" applyNumberFormat="1" applyBorder="1"/>
    <xf numFmtId="0" fontId="0" fillId="0" borderId="30" xfId="0" applyBorder="1"/>
    <xf numFmtId="3" fontId="0" fillId="0" borderId="32" xfId="0" applyNumberFormat="1" applyBorder="1"/>
    <xf numFmtId="0" fontId="0" fillId="0" borderId="33" xfId="0" applyBorder="1"/>
    <xf numFmtId="0" fontId="0" fillId="0" borderId="25" xfId="0" applyBorder="1"/>
    <xf numFmtId="0" fontId="14" fillId="0" borderId="31" xfId="0" applyFont="1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0" xfId="0" applyBorder="1" applyAlignment="1">
      <alignment horizontal="right"/>
    </xf>
    <xf numFmtId="0" fontId="0" fillId="0" borderId="18" xfId="0" applyNumberFormat="1" applyBorder="1" applyAlignment="1">
      <alignment horizontal="right"/>
    </xf>
    <xf numFmtId="4" fontId="0" fillId="0" borderId="21" xfId="0" applyNumberFormat="1" applyBorder="1"/>
    <xf numFmtId="0" fontId="13" fillId="0" borderId="38" xfId="0" applyFont="1" applyBorder="1"/>
    <xf numFmtId="0" fontId="13" fillId="0" borderId="39" xfId="0" applyFont="1" applyBorder="1"/>
    <xf numFmtId="0" fontId="13" fillId="0" borderId="40" xfId="0" applyFont="1" applyBorder="1"/>
    <xf numFmtId="0" fontId="13" fillId="0" borderId="8" xfId="0" applyFont="1" applyBorder="1"/>
    <xf numFmtId="0" fontId="13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14" fontId="9" fillId="0" borderId="8" xfId="0" applyNumberFormat="1" applyFont="1" applyBorder="1"/>
    <xf numFmtId="4" fontId="5" fillId="2" borderId="0" xfId="0" applyNumberFormat="1" applyFont="1" applyFill="1" applyProtection="1">
      <protection locked="0"/>
    </xf>
    <xf numFmtId="4" fontId="9" fillId="3" borderId="0" xfId="0" applyNumberFormat="1" applyFont="1" applyFill="1" applyBorder="1"/>
    <xf numFmtId="3" fontId="0" fillId="3" borderId="0" xfId="0" applyNumberFormat="1" applyFill="1"/>
    <xf numFmtId="3" fontId="5" fillId="3" borderId="0" xfId="0" applyNumberFormat="1" applyFont="1" applyFill="1"/>
    <xf numFmtId="0" fontId="11" fillId="0" borderId="0" xfId="0" applyFont="1" applyBorder="1"/>
    <xf numFmtId="14" fontId="0" fillId="2" borderId="6" xfId="0" applyNumberFormat="1" applyFill="1" applyBorder="1" applyAlignment="1" applyProtection="1">
      <alignment horizontal="center"/>
      <protection locked="0"/>
    </xf>
    <xf numFmtId="4" fontId="0" fillId="2" borderId="0" xfId="0" applyNumberFormat="1" applyFill="1" applyProtection="1">
      <protection locked="0"/>
    </xf>
    <xf numFmtId="3" fontId="0" fillId="3" borderId="30" xfId="0" applyNumberFormat="1" applyFill="1" applyBorder="1"/>
    <xf numFmtId="3" fontId="0" fillId="3" borderId="32" xfId="0" applyNumberFormat="1" applyFill="1" applyBorder="1"/>
    <xf numFmtId="3" fontId="0" fillId="3" borderId="26" xfId="0" applyNumberFormat="1" applyFill="1" applyBorder="1"/>
    <xf numFmtId="3" fontId="0" fillId="3" borderId="22" xfId="0" applyNumberFormat="1" applyFill="1" applyBorder="1"/>
    <xf numFmtId="4" fontId="0" fillId="3" borderId="21" xfId="0" applyNumberFormat="1" applyFill="1" applyBorder="1"/>
    <xf numFmtId="4" fontId="0" fillId="3" borderId="0" xfId="0" applyNumberFormat="1" applyFill="1"/>
    <xf numFmtId="4" fontId="13" fillId="3" borderId="39" xfId="0" applyNumberFormat="1" applyFont="1" applyFill="1" applyBorder="1"/>
    <xf numFmtId="0" fontId="11" fillId="4" borderId="0" xfId="0" applyFont="1" applyFill="1" applyAlignment="1">
      <alignment horizontal="center"/>
    </xf>
    <xf numFmtId="4" fontId="10" fillId="3" borderId="0" xfId="0" applyNumberFormat="1" applyFont="1" applyFill="1" applyBorder="1"/>
    <xf numFmtId="0" fontId="0" fillId="0" borderId="0" xfId="0" applyFill="1" applyAlignment="1"/>
    <xf numFmtId="0" fontId="0" fillId="2" borderId="6" xfId="0" applyFill="1" applyBorder="1" applyAlignment="1" applyProtection="1">
      <alignment horizontal="left"/>
      <protection locked="0"/>
    </xf>
    <xf numFmtId="0" fontId="0" fillId="2" borderId="0" xfId="0" applyFill="1" applyAlignment="1">
      <alignment horizontal="center"/>
    </xf>
    <xf numFmtId="0" fontId="0" fillId="3" borderId="0" xfId="0" applyFill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H44"/>
  <sheetViews>
    <sheetView tabSelected="1" workbookViewId="0">
      <selection activeCell="C15" sqref="C15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7" ht="21.75" customHeight="1" x14ac:dyDescent="0.25">
      <c r="A1" s="11" t="s">
        <v>33</v>
      </c>
      <c r="B1" s="43"/>
      <c r="C1" s="43"/>
      <c r="D1" s="43"/>
      <c r="E1" s="43"/>
      <c r="F1" s="43"/>
      <c r="G1" s="43"/>
    </row>
    <row r="2" spans="1:7" ht="15" customHeight="1" thickBot="1" x14ac:dyDescent="0.25">
      <c r="B2" s="106" t="s">
        <v>253</v>
      </c>
      <c r="C2" s="109"/>
      <c r="D2" s="109"/>
      <c r="E2" s="109"/>
      <c r="F2" s="109"/>
      <c r="G2" s="109"/>
    </row>
    <row r="3" spans="1:7" ht="12.95" customHeight="1" thickTop="1" x14ac:dyDescent="0.2">
      <c r="A3" s="1" t="s">
        <v>0</v>
      </c>
      <c r="B3" s="44"/>
      <c r="C3" s="2" t="s">
        <v>34</v>
      </c>
      <c r="D3" s="2"/>
      <c r="E3" s="2"/>
      <c r="F3" s="4" t="s">
        <v>35</v>
      </c>
      <c r="G3" s="29"/>
    </row>
    <row r="4" spans="1:7" ht="12.95" customHeight="1" x14ac:dyDescent="0.2">
      <c r="A4" s="45"/>
      <c r="B4" s="46"/>
      <c r="C4" s="96" t="s">
        <v>74</v>
      </c>
      <c r="D4" s="30"/>
      <c r="E4" s="30"/>
      <c r="F4" s="47"/>
      <c r="G4" s="48"/>
    </row>
    <row r="5" spans="1:7" ht="12.95" customHeight="1" x14ac:dyDescent="0.2">
      <c r="A5" s="49" t="s">
        <v>2</v>
      </c>
      <c r="B5" s="50"/>
      <c r="C5" s="51" t="s">
        <v>36</v>
      </c>
      <c r="D5" s="51"/>
      <c r="E5" s="51"/>
      <c r="F5" s="52" t="s">
        <v>37</v>
      </c>
      <c r="G5" s="53"/>
    </row>
    <row r="6" spans="1:7" ht="12.95" customHeight="1" x14ac:dyDescent="0.2">
      <c r="A6" s="45"/>
      <c r="B6" s="46" t="s">
        <v>72</v>
      </c>
      <c r="C6" s="35" t="s">
        <v>73</v>
      </c>
      <c r="D6" s="30"/>
      <c r="E6" s="30"/>
      <c r="F6" s="47"/>
      <c r="G6" s="48"/>
    </row>
    <row r="7" spans="1:7" x14ac:dyDescent="0.2">
      <c r="A7" s="49" t="s">
        <v>77</v>
      </c>
      <c r="B7" s="51"/>
      <c r="C7" s="51"/>
      <c r="D7" s="51"/>
      <c r="E7" s="52" t="s">
        <v>38</v>
      </c>
      <c r="F7" s="51"/>
      <c r="G7" s="53"/>
    </row>
    <row r="8" spans="1:7" x14ac:dyDescent="0.2">
      <c r="A8" s="49" t="s">
        <v>76</v>
      </c>
      <c r="B8" s="51"/>
      <c r="C8" s="51"/>
      <c r="D8" s="51"/>
      <c r="E8" s="52" t="s">
        <v>39</v>
      </c>
      <c r="F8" s="51"/>
      <c r="G8" s="53"/>
    </row>
    <row r="9" spans="1:7" x14ac:dyDescent="0.2">
      <c r="A9" s="54" t="s">
        <v>40</v>
      </c>
      <c r="B9" s="55"/>
      <c r="C9" s="55"/>
      <c r="D9" s="55"/>
      <c r="E9" s="56" t="s">
        <v>41</v>
      </c>
      <c r="F9" s="55"/>
      <c r="G9" s="57"/>
    </row>
    <row r="10" spans="1:7" x14ac:dyDescent="0.2">
      <c r="A10" s="45" t="s">
        <v>42</v>
      </c>
      <c r="B10" s="30"/>
      <c r="C10" s="30"/>
      <c r="E10" s="47" t="s">
        <v>43</v>
      </c>
      <c r="F10" s="30"/>
      <c r="G10" s="48"/>
    </row>
    <row r="11" spans="1:7" x14ac:dyDescent="0.2">
      <c r="A11" s="45" t="s">
        <v>78</v>
      </c>
      <c r="B11" s="30"/>
      <c r="C11" s="30"/>
      <c r="D11" s="30"/>
      <c r="E11" s="47" t="s">
        <v>79</v>
      </c>
      <c r="F11" s="30"/>
      <c r="G11" s="48"/>
    </row>
    <row r="12" spans="1:7" ht="28.5" customHeight="1" x14ac:dyDescent="0.2">
      <c r="A12" s="58" t="s">
        <v>44</v>
      </c>
      <c r="B12" s="59"/>
      <c r="C12" s="59"/>
      <c r="D12" s="59"/>
      <c r="E12" s="60"/>
      <c r="F12" s="60"/>
      <c r="G12" s="60"/>
    </row>
    <row r="13" spans="1:7" ht="17.25" customHeight="1" x14ac:dyDescent="0.2">
      <c r="A13" s="61" t="s">
        <v>45</v>
      </c>
      <c r="B13" s="62"/>
      <c r="C13" s="63"/>
      <c r="D13" s="64" t="s">
        <v>46</v>
      </c>
      <c r="E13" s="65"/>
      <c r="F13" s="65"/>
      <c r="G13" s="66"/>
    </row>
    <row r="14" spans="1:7" ht="15.95" customHeight="1" x14ac:dyDescent="0.2">
      <c r="A14" s="67"/>
      <c r="B14" s="68" t="s">
        <v>47</v>
      </c>
      <c r="C14" s="99">
        <f>'RekapitulaceSD.xls'!G18</f>
        <v>0</v>
      </c>
      <c r="D14" s="70" t="s">
        <v>48</v>
      </c>
      <c r="E14" s="71"/>
      <c r="F14" s="72" t="s">
        <v>248</v>
      </c>
      <c r="G14" s="100">
        <f>'RekapitulaceSD.xls'!H24</f>
        <v>0</v>
      </c>
    </row>
    <row r="15" spans="1:7" ht="15.95" customHeight="1" x14ac:dyDescent="0.2">
      <c r="A15" s="67" t="s">
        <v>49</v>
      </c>
      <c r="B15" s="68" t="s">
        <v>50</v>
      </c>
      <c r="C15" s="99">
        <f>'RekapitulaceSD.xls'!H18</f>
        <v>0</v>
      </c>
      <c r="D15" s="70"/>
      <c r="E15" s="71"/>
      <c r="F15" s="72" t="s">
        <v>249</v>
      </c>
      <c r="G15" s="100">
        <f>'RekapitulaceSD.xls'!H25</f>
        <v>0</v>
      </c>
    </row>
    <row r="16" spans="1:7" ht="15.95" customHeight="1" x14ac:dyDescent="0.2">
      <c r="A16" s="67" t="s">
        <v>51</v>
      </c>
      <c r="B16" s="68" t="s">
        <v>52</v>
      </c>
      <c r="C16" s="99">
        <f>'RekapitulaceSD.xls'!E18</f>
        <v>0</v>
      </c>
      <c r="D16" s="70"/>
      <c r="E16" s="71"/>
      <c r="F16" s="72" t="s">
        <v>250</v>
      </c>
      <c r="G16" s="100">
        <f>'RekapitulaceSD.xls'!H26</f>
        <v>0</v>
      </c>
    </row>
    <row r="17" spans="1:7" ht="15.95" customHeight="1" x14ac:dyDescent="0.2">
      <c r="A17" s="74" t="s">
        <v>53</v>
      </c>
      <c r="B17" s="68" t="s">
        <v>54</v>
      </c>
      <c r="C17" s="99">
        <f>'RekapitulaceSD.xls'!F18</f>
        <v>0</v>
      </c>
      <c r="D17" s="70"/>
      <c r="E17" s="71"/>
      <c r="F17" s="72" t="s">
        <v>251</v>
      </c>
      <c r="G17" s="100">
        <f>'RekapitulaceSD.xls'!H27</f>
        <v>0</v>
      </c>
    </row>
    <row r="18" spans="1:7" ht="15.95" customHeight="1" x14ac:dyDescent="0.2">
      <c r="A18" s="75" t="s">
        <v>55</v>
      </c>
      <c r="B18" s="68"/>
      <c r="C18" s="99">
        <f>SUM(C14:C17)</f>
        <v>0</v>
      </c>
      <c r="D18" s="76" t="s">
        <v>56</v>
      </c>
      <c r="E18" s="101">
        <f>SUM(E14:E17)</f>
        <v>0</v>
      </c>
      <c r="F18" s="72"/>
      <c r="G18" s="73"/>
    </row>
    <row r="19" spans="1:7" ht="15.95" customHeight="1" x14ac:dyDescent="0.2">
      <c r="A19" s="75"/>
      <c r="B19" s="68"/>
      <c r="C19" s="69"/>
      <c r="D19" s="70"/>
      <c r="E19" s="71"/>
      <c r="F19" s="72"/>
      <c r="G19" s="73"/>
    </row>
    <row r="20" spans="1:7" ht="15.95" customHeight="1" x14ac:dyDescent="0.2">
      <c r="A20" s="75" t="s">
        <v>22</v>
      </c>
      <c r="B20" s="68"/>
      <c r="C20" s="99">
        <f>'RekapitulaceSD.xls'!I18</f>
        <v>0</v>
      </c>
      <c r="D20" s="70"/>
      <c r="E20" s="71"/>
      <c r="F20" s="72"/>
      <c r="G20" s="73"/>
    </row>
    <row r="21" spans="1:7" ht="15.95" customHeight="1" x14ac:dyDescent="0.2">
      <c r="A21" s="45" t="s">
        <v>57</v>
      </c>
      <c r="B21" s="30"/>
      <c r="C21" s="99">
        <f>SUM(C18:C20)</f>
        <v>0</v>
      </c>
      <c r="D21" s="70" t="s">
        <v>58</v>
      </c>
      <c r="E21" s="71"/>
      <c r="F21" s="72"/>
      <c r="G21" s="73"/>
    </row>
    <row r="22" spans="1:7" ht="15.95" customHeight="1" thickBot="1" x14ac:dyDescent="0.25">
      <c r="A22" s="54" t="s">
        <v>59</v>
      </c>
      <c r="B22" s="55"/>
      <c r="C22" s="102">
        <f>SUM(C21,G22,E21)</f>
        <v>0</v>
      </c>
      <c r="D22" s="70" t="s">
        <v>252</v>
      </c>
      <c r="E22" s="101">
        <f>'RekapitulaceSD.xls'!H28</f>
        <v>0</v>
      </c>
      <c r="F22" s="72" t="s">
        <v>60</v>
      </c>
      <c r="G22" s="100">
        <f>SUM(G14:G21)</f>
        <v>0</v>
      </c>
    </row>
    <row r="23" spans="1:7" x14ac:dyDescent="0.2">
      <c r="A23" s="77" t="s">
        <v>61</v>
      </c>
      <c r="B23" s="78"/>
      <c r="C23" s="79" t="s">
        <v>62</v>
      </c>
      <c r="D23" s="78"/>
      <c r="E23" s="79" t="s">
        <v>63</v>
      </c>
      <c r="F23" s="78"/>
      <c r="G23" s="80"/>
    </row>
    <row r="24" spans="1:7" x14ac:dyDescent="0.2">
      <c r="A24" s="49"/>
      <c r="B24" s="51"/>
      <c r="C24" s="52" t="s">
        <v>64</v>
      </c>
      <c r="D24" s="51"/>
      <c r="E24" s="52" t="s">
        <v>64</v>
      </c>
      <c r="F24" s="51"/>
      <c r="G24" s="53"/>
    </row>
    <row r="25" spans="1:7" x14ac:dyDescent="0.2">
      <c r="A25" s="45" t="s">
        <v>75</v>
      </c>
      <c r="B25" s="81"/>
      <c r="C25" s="47" t="s">
        <v>3</v>
      </c>
      <c r="D25" s="30"/>
      <c r="E25" s="47" t="s">
        <v>3</v>
      </c>
      <c r="F25" s="30"/>
      <c r="G25" s="48"/>
    </row>
    <row r="26" spans="1:7" x14ac:dyDescent="0.2">
      <c r="A26" s="45"/>
      <c r="B26" s="30"/>
      <c r="C26" s="47" t="s">
        <v>65</v>
      </c>
      <c r="D26" s="30"/>
      <c r="E26" s="47" t="s">
        <v>66</v>
      </c>
      <c r="F26" s="30"/>
      <c r="G26" s="48"/>
    </row>
    <row r="27" spans="1:7" x14ac:dyDescent="0.2">
      <c r="A27" s="45"/>
      <c r="B27" s="30"/>
      <c r="C27" s="47"/>
      <c r="D27" s="30"/>
      <c r="E27" s="47"/>
      <c r="F27" s="30"/>
      <c r="G27" s="48"/>
    </row>
    <row r="28" spans="1:7" ht="97.5" customHeight="1" x14ac:dyDescent="0.2">
      <c r="A28" s="45"/>
      <c r="B28" s="30"/>
      <c r="C28" s="47"/>
      <c r="D28" s="30"/>
      <c r="E28" s="47"/>
      <c r="F28" s="30"/>
      <c r="G28" s="48"/>
    </row>
    <row r="29" spans="1:7" x14ac:dyDescent="0.2">
      <c r="A29" s="49" t="s">
        <v>67</v>
      </c>
      <c r="B29" s="51"/>
      <c r="C29" s="82">
        <v>21</v>
      </c>
      <c r="D29" s="51" t="s">
        <v>68</v>
      </c>
      <c r="E29" s="52"/>
      <c r="F29" s="103">
        <f>ROUND(SUM(C21,G22,E22,E18,E21)-F31,0)</f>
        <v>0</v>
      </c>
      <c r="G29" s="53"/>
    </row>
    <row r="30" spans="1:7" x14ac:dyDescent="0.2">
      <c r="A30" s="49" t="s">
        <v>69</v>
      </c>
      <c r="B30" s="51"/>
      <c r="C30" s="82">
        <v>21</v>
      </c>
      <c r="D30" s="51" t="s">
        <v>68</v>
      </c>
      <c r="E30" s="52"/>
      <c r="F30" s="104">
        <f>ROUND(PRODUCT(F29,C30/100),1)</f>
        <v>0</v>
      </c>
      <c r="G30" s="57"/>
    </row>
    <row r="31" spans="1:7" x14ac:dyDescent="0.2">
      <c r="A31" s="49" t="s">
        <v>67</v>
      </c>
      <c r="B31" s="51"/>
      <c r="C31" s="82"/>
      <c r="D31" s="51"/>
      <c r="E31" s="52"/>
      <c r="F31" s="83">
        <v>0</v>
      </c>
      <c r="G31" s="53"/>
    </row>
    <row r="32" spans="1:7" x14ac:dyDescent="0.2">
      <c r="A32" s="49" t="s">
        <v>69</v>
      </c>
      <c r="B32" s="51"/>
      <c r="C32" s="82"/>
      <c r="D32" s="51"/>
      <c r="E32" s="52"/>
      <c r="F32" s="41">
        <f>ROUND(PRODUCT(F31,C32/100),1)</f>
        <v>0</v>
      </c>
      <c r="G32" s="57"/>
    </row>
    <row r="33" spans="1:8" s="88" customFormat="1" ht="19.5" customHeight="1" thickBot="1" x14ac:dyDescent="0.3">
      <c r="A33" s="84" t="s">
        <v>70</v>
      </c>
      <c r="B33" s="85"/>
      <c r="C33" s="85"/>
      <c r="D33" s="85"/>
      <c r="E33" s="86"/>
      <c r="F33" s="105">
        <f>CEILING(SUM(F29:F32),1)</f>
        <v>0</v>
      </c>
      <c r="G33" s="87"/>
    </row>
    <row r="34" spans="1:8" ht="13.5" thickTop="1" x14ac:dyDescent="0.2"/>
    <row r="35" spans="1:8" x14ac:dyDescent="0.2">
      <c r="A35" s="89" t="s">
        <v>71</v>
      </c>
      <c r="B35" s="89"/>
      <c r="C35" t="s">
        <v>254</v>
      </c>
      <c r="D35" s="110" t="s">
        <v>255</v>
      </c>
      <c r="E35" s="110"/>
      <c r="F35" s="110"/>
      <c r="G35" s="89"/>
      <c r="H35" t="s">
        <v>8</v>
      </c>
    </row>
    <row r="36" spans="1:8" x14ac:dyDescent="0.2">
      <c r="A36" s="89"/>
      <c r="B36" s="90"/>
      <c r="C36" s="90"/>
      <c r="D36" s="90"/>
      <c r="E36" s="90"/>
      <c r="F36" s="90"/>
      <c r="G36" s="90"/>
      <c r="H36" t="s">
        <v>8</v>
      </c>
    </row>
    <row r="37" spans="1:8" x14ac:dyDescent="0.2">
      <c r="A37" s="90"/>
      <c r="B37" s="90"/>
      <c r="C37" s="90"/>
      <c r="D37" s="90"/>
      <c r="E37" s="90"/>
      <c r="F37" s="90"/>
      <c r="G37" s="90"/>
      <c r="H37" t="s">
        <v>8</v>
      </c>
    </row>
    <row r="38" spans="1:8" x14ac:dyDescent="0.2">
      <c r="A38" s="90"/>
      <c r="B38" s="90"/>
      <c r="C38" s="90"/>
      <c r="D38" s="90"/>
      <c r="E38" s="90"/>
      <c r="F38" s="90"/>
      <c r="G38" s="90"/>
      <c r="H38" t="s">
        <v>8</v>
      </c>
    </row>
    <row r="39" spans="1:8" x14ac:dyDescent="0.2">
      <c r="A39" s="90"/>
      <c r="B39" s="90"/>
      <c r="C39" s="90"/>
      <c r="D39" s="90"/>
      <c r="E39" s="90"/>
      <c r="F39" s="90"/>
      <c r="G39" s="90"/>
      <c r="H39" t="s">
        <v>8</v>
      </c>
    </row>
    <row r="40" spans="1:8" x14ac:dyDescent="0.2">
      <c r="A40" s="90"/>
      <c r="B40" s="90"/>
      <c r="C40" s="90"/>
      <c r="D40" s="90"/>
      <c r="E40" s="90"/>
      <c r="F40" s="90"/>
      <c r="G40" s="90"/>
      <c r="H40" t="s">
        <v>8</v>
      </c>
    </row>
    <row r="41" spans="1:8" x14ac:dyDescent="0.2">
      <c r="A41" s="90"/>
      <c r="B41" s="90"/>
      <c r="C41" s="90"/>
      <c r="D41" s="90"/>
      <c r="E41" s="90"/>
      <c r="F41" s="90"/>
      <c r="G41" s="90"/>
      <c r="H41" t="s">
        <v>8</v>
      </c>
    </row>
    <row r="42" spans="1:8" x14ac:dyDescent="0.2">
      <c r="A42" s="90"/>
      <c r="B42" s="90"/>
      <c r="C42" s="90"/>
      <c r="D42" s="90"/>
      <c r="E42" s="90"/>
      <c r="F42" s="90"/>
      <c r="G42" s="90"/>
      <c r="H42" t="s">
        <v>8</v>
      </c>
    </row>
    <row r="43" spans="1:8" x14ac:dyDescent="0.2">
      <c r="A43" s="90"/>
      <c r="B43" s="90"/>
      <c r="C43" s="90"/>
      <c r="D43" s="90"/>
      <c r="E43" s="90"/>
      <c r="F43" s="90"/>
      <c r="G43" s="90"/>
      <c r="H43" t="s">
        <v>8</v>
      </c>
    </row>
    <row r="44" spans="1:8" x14ac:dyDescent="0.2">
      <c r="A44" s="90"/>
      <c r="B44" s="90"/>
      <c r="C44" s="90"/>
      <c r="D44" s="90"/>
      <c r="E44" s="90"/>
      <c r="F44" s="90"/>
      <c r="G44" s="90"/>
      <c r="H44" t="s">
        <v>8</v>
      </c>
    </row>
  </sheetData>
  <mergeCells count="2">
    <mergeCell ref="C2:G2"/>
    <mergeCell ref="D35:F35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1:I64"/>
  <sheetViews>
    <sheetView workbookViewId="0">
      <selection activeCell="C38" sqref="C38:F38"/>
    </sheetView>
  </sheetViews>
  <sheetFormatPr defaultRowHeight="12.75" x14ac:dyDescent="0.2"/>
  <cols>
    <col min="1" max="1" width="5.28515625" customWidth="1"/>
    <col min="2" max="2" width="6.140625" customWidth="1"/>
    <col min="3" max="3" width="11.42578125" customWidth="1"/>
    <col min="4" max="4" width="9.28515625" customWidth="1"/>
    <col min="5" max="5" width="11.28515625" customWidth="1"/>
    <col min="6" max="6" width="12" customWidth="1"/>
    <col min="7" max="7" width="11.5703125" customWidth="1"/>
    <col min="8" max="8" width="11.140625" customWidth="1"/>
    <col min="9" max="9" width="9" customWidth="1"/>
  </cols>
  <sheetData>
    <row r="1" spans="1:9" ht="13.5" thickTop="1" x14ac:dyDescent="0.2">
      <c r="A1" s="1" t="s">
        <v>0</v>
      </c>
      <c r="B1" s="2"/>
      <c r="C1" s="3"/>
      <c r="D1" s="4" t="s">
        <v>74</v>
      </c>
      <c r="E1" s="2"/>
      <c r="F1" s="2"/>
      <c r="G1" s="2"/>
      <c r="H1" s="4" t="s">
        <v>1</v>
      </c>
      <c r="I1" s="29"/>
    </row>
    <row r="2" spans="1:9" ht="13.5" thickBot="1" x14ac:dyDescent="0.25">
      <c r="A2" s="6" t="s">
        <v>2</v>
      </c>
      <c r="B2" s="7"/>
      <c r="C2" s="8" t="s">
        <v>72</v>
      </c>
      <c r="D2" s="9" t="s">
        <v>73</v>
      </c>
      <c r="E2" s="7"/>
      <c r="F2" s="7"/>
      <c r="G2" s="7"/>
      <c r="H2" s="9" t="s">
        <v>3</v>
      </c>
      <c r="I2" s="91">
        <v>42621</v>
      </c>
    </row>
    <row r="3" spans="1:9" ht="13.5" thickTop="1" x14ac:dyDescent="0.2"/>
    <row r="4" spans="1:9" ht="19.5" customHeight="1" x14ac:dyDescent="0.25">
      <c r="A4" s="11" t="s">
        <v>16</v>
      </c>
      <c r="B4" s="11"/>
      <c r="C4" s="11"/>
      <c r="D4" s="11"/>
      <c r="E4" s="11"/>
      <c r="F4" s="11"/>
      <c r="G4" s="11"/>
      <c r="H4" s="11"/>
      <c r="I4" s="11"/>
    </row>
    <row r="5" spans="1:9" x14ac:dyDescent="0.2">
      <c r="C5" s="106" t="s">
        <v>253</v>
      </c>
      <c r="D5" s="111">
        <f>KryciList.xls!C2</f>
        <v>0</v>
      </c>
      <c r="E5" s="111"/>
      <c r="F5" s="111"/>
      <c r="G5" s="111"/>
      <c r="H5" s="111"/>
      <c r="I5" s="111"/>
    </row>
    <row r="6" spans="1:9" s="30" customFormat="1" ht="13.5" thickBot="1" x14ac:dyDescent="0.25">
      <c r="A6" s="14"/>
      <c r="B6" s="14" t="s">
        <v>17</v>
      </c>
      <c r="C6" s="14"/>
      <c r="D6" s="14"/>
      <c r="E6" s="14" t="s">
        <v>18</v>
      </c>
      <c r="F6" s="14" t="s">
        <v>19</v>
      </c>
      <c r="G6" s="14" t="s">
        <v>20</v>
      </c>
      <c r="H6" s="14" t="s">
        <v>21</v>
      </c>
      <c r="I6" s="14" t="s">
        <v>22</v>
      </c>
    </row>
    <row r="7" spans="1:9" s="30" customFormat="1" x14ac:dyDescent="0.2">
      <c r="A7" s="31" t="s">
        <v>81</v>
      </c>
      <c r="B7" s="32" t="s">
        <v>80</v>
      </c>
      <c r="E7" s="93">
        <f>PolozRozpisNakladu.xls!G37</f>
        <v>0</v>
      </c>
      <c r="F7" s="33">
        <v>0</v>
      </c>
      <c r="G7" s="33">
        <v>0</v>
      </c>
      <c r="H7" s="33">
        <v>0</v>
      </c>
      <c r="I7" s="33">
        <v>0</v>
      </c>
    </row>
    <row r="8" spans="1:9" s="30" customFormat="1" x14ac:dyDescent="0.2">
      <c r="A8" s="31" t="s">
        <v>121</v>
      </c>
      <c r="B8" s="32" t="s">
        <v>120</v>
      </c>
      <c r="E8" s="93">
        <f>PolozRozpisNakladu.xls!G46</f>
        <v>0</v>
      </c>
      <c r="F8" s="33">
        <v>0</v>
      </c>
      <c r="G8" s="33">
        <v>0</v>
      </c>
      <c r="H8" s="33">
        <v>0</v>
      </c>
      <c r="I8" s="33">
        <v>0</v>
      </c>
    </row>
    <row r="9" spans="1:9" s="30" customFormat="1" x14ac:dyDescent="0.2">
      <c r="A9" s="31" t="s">
        <v>132</v>
      </c>
      <c r="B9" s="32" t="s">
        <v>131</v>
      </c>
      <c r="E9" s="93">
        <f>PolozRozpisNakladu.xls!G57</f>
        <v>0</v>
      </c>
      <c r="F9" s="33">
        <v>0</v>
      </c>
      <c r="G9" s="33">
        <v>0</v>
      </c>
      <c r="H9" s="33">
        <v>0</v>
      </c>
      <c r="I9" s="33">
        <v>0</v>
      </c>
    </row>
    <row r="10" spans="1:9" s="30" customFormat="1" x14ac:dyDescent="0.2">
      <c r="A10" s="31" t="s">
        <v>143</v>
      </c>
      <c r="B10" s="32" t="s">
        <v>142</v>
      </c>
      <c r="E10" s="93">
        <f>PolozRozpisNakladu.xls!G72</f>
        <v>0</v>
      </c>
      <c r="F10" s="33">
        <v>0</v>
      </c>
      <c r="G10" s="33">
        <v>0</v>
      </c>
      <c r="H10" s="33">
        <v>0</v>
      </c>
      <c r="I10" s="33">
        <v>0</v>
      </c>
    </row>
    <row r="11" spans="1:9" s="30" customFormat="1" x14ac:dyDescent="0.2">
      <c r="A11" s="31" t="s">
        <v>158</v>
      </c>
      <c r="B11" s="32" t="s">
        <v>157</v>
      </c>
      <c r="E11" s="93">
        <f>PolozRozpisNakladu.xls!G81</f>
        <v>0</v>
      </c>
      <c r="F11" s="33">
        <v>0</v>
      </c>
      <c r="G11" s="33">
        <v>0</v>
      </c>
      <c r="H11" s="33">
        <v>0</v>
      </c>
      <c r="I11" s="33">
        <v>0</v>
      </c>
    </row>
    <row r="12" spans="1:9" s="30" customFormat="1" x14ac:dyDescent="0.2">
      <c r="A12" s="31" t="s">
        <v>167</v>
      </c>
      <c r="B12" s="32" t="s">
        <v>166</v>
      </c>
      <c r="E12" s="33">
        <v>0</v>
      </c>
      <c r="F12" s="93">
        <f>PolozRozpisNakladu.xls!G88</f>
        <v>0</v>
      </c>
      <c r="G12" s="33">
        <v>0</v>
      </c>
      <c r="H12" s="33">
        <v>0</v>
      </c>
      <c r="I12" s="33">
        <v>0</v>
      </c>
    </row>
    <row r="13" spans="1:9" s="30" customFormat="1" x14ac:dyDescent="0.2">
      <c r="A13" s="31" t="s">
        <v>175</v>
      </c>
      <c r="B13" s="32" t="s">
        <v>174</v>
      </c>
      <c r="E13" s="33">
        <v>0</v>
      </c>
      <c r="F13" s="93">
        <f>PolozRozpisNakladu.xls!G127</f>
        <v>0</v>
      </c>
      <c r="G13" s="33">
        <v>0</v>
      </c>
      <c r="H13" s="33">
        <v>0</v>
      </c>
      <c r="I13" s="33">
        <v>0</v>
      </c>
    </row>
    <row r="14" spans="1:9" s="30" customFormat="1" x14ac:dyDescent="0.2">
      <c r="A14" s="31" t="s">
        <v>211</v>
      </c>
      <c r="B14" s="32" t="s">
        <v>210</v>
      </c>
      <c r="E14" s="33">
        <v>0</v>
      </c>
      <c r="F14" s="33">
        <v>0</v>
      </c>
      <c r="G14" s="33">
        <v>0</v>
      </c>
      <c r="H14" s="33">
        <v>0</v>
      </c>
      <c r="I14" s="93">
        <f>PolozRozpisNakladu.xls!G136</f>
        <v>0</v>
      </c>
    </row>
    <row r="15" spans="1:9" s="30" customFormat="1" x14ac:dyDescent="0.2">
      <c r="A15" s="31" t="s">
        <v>219</v>
      </c>
      <c r="B15" s="32" t="s">
        <v>220</v>
      </c>
      <c r="E15" s="33">
        <v>0</v>
      </c>
      <c r="F15" s="33">
        <v>0</v>
      </c>
      <c r="G15" s="93">
        <f>PolozRozpisNakladu.xls!G141</f>
        <v>0</v>
      </c>
      <c r="H15" s="33">
        <v>0</v>
      </c>
      <c r="I15" s="33">
        <v>0</v>
      </c>
    </row>
    <row r="16" spans="1:9" s="30" customFormat="1" x14ac:dyDescent="0.2">
      <c r="A16" s="31" t="s">
        <v>224</v>
      </c>
      <c r="B16" s="32" t="s">
        <v>225</v>
      </c>
      <c r="E16" s="33">
        <v>0</v>
      </c>
      <c r="F16" s="33">
        <v>0</v>
      </c>
      <c r="G16" s="33">
        <v>0</v>
      </c>
      <c r="H16" s="93">
        <f>PolozRozpisNakladu.xls!G156</f>
        <v>0</v>
      </c>
      <c r="I16" s="33">
        <v>0</v>
      </c>
    </row>
    <row r="17" spans="1:9" s="30" customFormat="1" x14ac:dyDescent="0.2">
      <c r="A17" s="31" t="s">
        <v>239</v>
      </c>
      <c r="B17" s="32" t="s">
        <v>240</v>
      </c>
      <c r="E17" s="33">
        <v>0</v>
      </c>
      <c r="F17" s="33">
        <v>0</v>
      </c>
      <c r="G17" s="33">
        <v>0</v>
      </c>
      <c r="H17" s="93">
        <f>PolozRozpisNakladu.xls!G165</f>
        <v>0</v>
      </c>
      <c r="I17" s="33">
        <v>0</v>
      </c>
    </row>
    <row r="18" spans="1:9" s="13" customFormat="1" x14ac:dyDescent="0.2">
      <c r="A18" s="34"/>
      <c r="B18" s="34" t="s">
        <v>23</v>
      </c>
      <c r="C18" s="34"/>
      <c r="D18" s="34"/>
      <c r="E18" s="107">
        <f>SUM(E7:E17)</f>
        <v>0</v>
      </c>
      <c r="F18" s="107">
        <f>SUM(F7:F17)</f>
        <v>0</v>
      </c>
      <c r="G18" s="107">
        <f>SUM(G7:G17)</f>
        <v>0</v>
      </c>
      <c r="H18" s="107">
        <f>SUM(H7:H17)</f>
        <v>0</v>
      </c>
      <c r="I18" s="107">
        <f>SUM(I7:I17)</f>
        <v>0</v>
      </c>
    </row>
    <row r="19" spans="1:9" x14ac:dyDescent="0.2">
      <c r="F19" s="42"/>
      <c r="G19" s="22"/>
      <c r="H19" s="22"/>
      <c r="I19" s="41"/>
    </row>
    <row r="20" spans="1:9" x14ac:dyDescent="0.2">
      <c r="A20" s="30"/>
      <c r="B20" s="30"/>
      <c r="C20" s="30"/>
      <c r="D20" s="30"/>
      <c r="E20" s="30"/>
      <c r="F20" s="30"/>
      <c r="G20" s="30"/>
      <c r="H20" s="30"/>
      <c r="I20" s="30"/>
    </row>
    <row r="21" spans="1:9" ht="19.5" customHeight="1" x14ac:dyDescent="0.25">
      <c r="A21" s="11" t="s">
        <v>24</v>
      </c>
      <c r="B21" s="11"/>
      <c r="C21" s="11"/>
      <c r="D21" s="11"/>
      <c r="E21" s="11"/>
      <c r="F21" s="11"/>
      <c r="G21" s="11"/>
      <c r="H21" s="11"/>
      <c r="I21" s="11"/>
    </row>
    <row r="23" spans="1:9" x14ac:dyDescent="0.2">
      <c r="A23" s="35" t="s">
        <v>25</v>
      </c>
      <c r="B23" s="35"/>
      <c r="C23" s="35"/>
      <c r="D23" s="36" t="s">
        <v>26</v>
      </c>
      <c r="E23" s="37"/>
      <c r="F23" s="38" t="s">
        <v>27</v>
      </c>
      <c r="G23" s="39"/>
      <c r="H23" s="40" t="s">
        <v>28</v>
      </c>
      <c r="I23" s="22"/>
    </row>
    <row r="24" spans="1:9" x14ac:dyDescent="0.2">
      <c r="A24" t="s">
        <v>248</v>
      </c>
      <c r="D24" s="41">
        <v>1</v>
      </c>
      <c r="E24" s="41"/>
      <c r="F24" s="94">
        <f>F33</f>
        <v>0</v>
      </c>
      <c r="G24" s="22"/>
      <c r="H24" s="22">
        <f>SUM(D24%*F24)</f>
        <v>0</v>
      </c>
      <c r="I24" s="22"/>
    </row>
    <row r="25" spans="1:9" x14ac:dyDescent="0.2">
      <c r="A25" t="s">
        <v>249</v>
      </c>
      <c r="D25" s="41">
        <v>3.6</v>
      </c>
      <c r="E25" s="41"/>
      <c r="F25" s="94">
        <f>F33</f>
        <v>0</v>
      </c>
      <c r="G25" s="22"/>
      <c r="H25" s="22">
        <f>SUM(D25%*F25)</f>
        <v>0</v>
      </c>
      <c r="I25" s="22"/>
    </row>
    <row r="26" spans="1:9" x14ac:dyDescent="0.2">
      <c r="A26" t="s">
        <v>250</v>
      </c>
      <c r="D26" s="41">
        <v>3.2</v>
      </c>
      <c r="E26" s="41"/>
      <c r="F26" s="94">
        <f>F32</f>
        <v>0</v>
      </c>
      <c r="G26" s="22"/>
      <c r="H26" s="22">
        <f>SUM(D26%*F26)</f>
        <v>0</v>
      </c>
      <c r="I26" s="22"/>
    </row>
    <row r="27" spans="1:9" x14ac:dyDescent="0.2">
      <c r="A27" t="s">
        <v>251</v>
      </c>
      <c r="D27" s="41">
        <v>0.9</v>
      </c>
      <c r="E27" s="41"/>
      <c r="F27" s="94">
        <f>F32</f>
        <v>0</v>
      </c>
      <c r="G27" s="22"/>
      <c r="H27" s="22">
        <f>SUM(D27%*F27)</f>
        <v>0</v>
      </c>
      <c r="I27" s="22"/>
    </row>
    <row r="28" spans="1:9" x14ac:dyDescent="0.2">
      <c r="A28" t="s">
        <v>252</v>
      </c>
      <c r="D28" s="98"/>
      <c r="E28" s="41"/>
      <c r="F28" s="94">
        <f>F32</f>
        <v>0</v>
      </c>
      <c r="G28" s="22"/>
      <c r="H28" s="22">
        <f>SUM(D28%*F28)</f>
        <v>0</v>
      </c>
      <c r="I28" s="22"/>
    </row>
    <row r="29" spans="1:9" x14ac:dyDescent="0.2">
      <c r="F29" s="42"/>
      <c r="G29" s="22"/>
      <c r="H29" s="22"/>
      <c r="I29" s="41"/>
    </row>
    <row r="30" spans="1:9" x14ac:dyDescent="0.2">
      <c r="F30" s="42"/>
      <c r="G30" s="22"/>
      <c r="H30" s="22"/>
      <c r="I30" s="41"/>
    </row>
    <row r="31" spans="1:9" x14ac:dyDescent="0.2">
      <c r="B31" s="13" t="s">
        <v>29</v>
      </c>
      <c r="D31" t="s">
        <v>30</v>
      </c>
      <c r="F31" s="95">
        <f>SUM(E18,F18,H18,G18)</f>
        <v>0</v>
      </c>
      <c r="G31" s="22"/>
      <c r="H31" s="22"/>
      <c r="I31" s="41"/>
    </row>
    <row r="32" spans="1:9" x14ac:dyDescent="0.2">
      <c r="D32" t="s">
        <v>31</v>
      </c>
      <c r="F32" s="95">
        <f>SUM(E18,F18,H18)</f>
        <v>0</v>
      </c>
      <c r="G32" s="22"/>
      <c r="H32" s="22"/>
      <c r="I32" s="41"/>
    </row>
    <row r="33" spans="3:9" x14ac:dyDescent="0.2">
      <c r="D33" t="s">
        <v>32</v>
      </c>
      <c r="F33" s="95">
        <f>SUM(E18,F18)</f>
        <v>0</v>
      </c>
      <c r="G33" s="22"/>
      <c r="H33" s="22"/>
      <c r="I33" s="41"/>
    </row>
    <row r="34" spans="3:9" x14ac:dyDescent="0.2">
      <c r="F34" s="42"/>
      <c r="G34" s="22"/>
      <c r="H34" s="22"/>
      <c r="I34" s="41"/>
    </row>
    <row r="35" spans="3:9" x14ac:dyDescent="0.2">
      <c r="F35" s="42"/>
      <c r="G35" s="22"/>
      <c r="H35" s="22"/>
      <c r="I35" s="41"/>
    </row>
    <row r="36" spans="3:9" x14ac:dyDescent="0.2">
      <c r="F36" s="42"/>
      <c r="G36" s="22"/>
      <c r="H36" s="22"/>
      <c r="I36" s="41"/>
    </row>
    <row r="37" spans="3:9" x14ac:dyDescent="0.2">
      <c r="F37" s="42"/>
      <c r="G37" s="22"/>
      <c r="H37" s="22"/>
      <c r="I37" s="41"/>
    </row>
    <row r="38" spans="3:9" x14ac:dyDescent="0.2">
      <c r="C38" t="s">
        <v>254</v>
      </c>
      <c r="D38" s="110" t="s">
        <v>255</v>
      </c>
      <c r="E38" s="110"/>
      <c r="F38" s="110"/>
      <c r="G38" s="108"/>
      <c r="H38" s="22"/>
      <c r="I38" s="41"/>
    </row>
    <row r="39" spans="3:9" x14ac:dyDescent="0.2">
      <c r="F39" s="42"/>
      <c r="G39" s="22"/>
      <c r="H39" s="22"/>
      <c r="I39" s="41"/>
    </row>
    <row r="40" spans="3:9" x14ac:dyDescent="0.2">
      <c r="F40" s="42"/>
      <c r="G40" s="22"/>
      <c r="H40" s="22"/>
      <c r="I40" s="41"/>
    </row>
    <row r="41" spans="3:9" x14ac:dyDescent="0.2">
      <c r="F41" s="42"/>
      <c r="G41" s="22"/>
      <c r="H41" s="22"/>
      <c r="I41" s="41"/>
    </row>
    <row r="42" spans="3:9" x14ac:dyDescent="0.2">
      <c r="F42" s="42"/>
      <c r="G42" s="22"/>
      <c r="H42" s="22"/>
      <c r="I42" s="41"/>
    </row>
    <row r="43" spans="3:9" x14ac:dyDescent="0.2">
      <c r="F43" s="42"/>
      <c r="G43" s="22"/>
      <c r="H43" s="22"/>
      <c r="I43" s="41"/>
    </row>
    <row r="44" spans="3:9" x14ac:dyDescent="0.2">
      <c r="F44" s="42"/>
      <c r="G44" s="22"/>
      <c r="H44" s="22"/>
      <c r="I44" s="41"/>
    </row>
    <row r="45" spans="3:9" x14ac:dyDescent="0.2">
      <c r="F45" s="42"/>
      <c r="G45" s="22"/>
      <c r="H45" s="22"/>
      <c r="I45" s="41"/>
    </row>
    <row r="46" spans="3:9" x14ac:dyDescent="0.2">
      <c r="F46" s="42"/>
      <c r="G46" s="22"/>
      <c r="H46" s="22"/>
      <c r="I46" s="41"/>
    </row>
    <row r="47" spans="3:9" x14ac:dyDescent="0.2">
      <c r="F47" s="42"/>
      <c r="G47" s="22"/>
      <c r="H47" s="22"/>
      <c r="I47" s="41"/>
    </row>
    <row r="48" spans="3:9" x14ac:dyDescent="0.2">
      <c r="F48" s="42"/>
      <c r="G48" s="22"/>
      <c r="H48" s="22"/>
      <c r="I48" s="41"/>
    </row>
    <row r="49" spans="6:9" x14ac:dyDescent="0.2">
      <c r="F49" s="42"/>
      <c r="G49" s="22"/>
      <c r="H49" s="22"/>
      <c r="I49" s="41"/>
    </row>
    <row r="50" spans="6:9" x14ac:dyDescent="0.2">
      <c r="F50" s="42"/>
      <c r="G50" s="22"/>
      <c r="H50" s="22"/>
      <c r="I50" s="41"/>
    </row>
    <row r="51" spans="6:9" x14ac:dyDescent="0.2">
      <c r="F51" s="42"/>
      <c r="G51" s="22"/>
      <c r="H51" s="22"/>
      <c r="I51" s="41"/>
    </row>
    <row r="52" spans="6:9" x14ac:dyDescent="0.2">
      <c r="F52" s="42"/>
      <c r="G52" s="22"/>
      <c r="H52" s="22"/>
      <c r="I52" s="41"/>
    </row>
    <row r="53" spans="6:9" x14ac:dyDescent="0.2">
      <c r="F53" s="42"/>
      <c r="G53" s="22"/>
      <c r="H53" s="22"/>
      <c r="I53" s="41"/>
    </row>
    <row r="54" spans="6:9" x14ac:dyDescent="0.2">
      <c r="F54" s="42"/>
      <c r="G54" s="22"/>
      <c r="H54" s="22"/>
      <c r="I54" s="41"/>
    </row>
    <row r="55" spans="6:9" x14ac:dyDescent="0.2">
      <c r="F55" s="42"/>
      <c r="G55" s="22"/>
      <c r="H55" s="22"/>
      <c r="I55" s="41"/>
    </row>
    <row r="56" spans="6:9" x14ac:dyDescent="0.2">
      <c r="F56" s="42"/>
      <c r="G56" s="22"/>
      <c r="H56" s="22"/>
      <c r="I56" s="41"/>
    </row>
    <row r="57" spans="6:9" x14ac:dyDescent="0.2">
      <c r="F57" s="42"/>
      <c r="G57" s="22"/>
      <c r="H57" s="22"/>
      <c r="I57" s="41"/>
    </row>
    <row r="58" spans="6:9" x14ac:dyDescent="0.2">
      <c r="F58" s="42"/>
      <c r="G58" s="22"/>
      <c r="H58" s="22"/>
      <c r="I58" s="41"/>
    </row>
    <row r="59" spans="6:9" x14ac:dyDescent="0.2">
      <c r="F59" s="42"/>
      <c r="G59" s="22"/>
      <c r="H59" s="22"/>
      <c r="I59" s="41"/>
    </row>
    <row r="60" spans="6:9" x14ac:dyDescent="0.2">
      <c r="F60" s="42"/>
      <c r="G60" s="22"/>
      <c r="H60" s="22"/>
      <c r="I60" s="41"/>
    </row>
    <row r="61" spans="6:9" x14ac:dyDescent="0.2">
      <c r="F61" s="42"/>
      <c r="G61" s="22"/>
      <c r="H61" s="22"/>
      <c r="I61" s="41"/>
    </row>
    <row r="62" spans="6:9" x14ac:dyDescent="0.2">
      <c r="F62" s="42"/>
      <c r="G62" s="22"/>
      <c r="H62" s="22"/>
      <c r="I62" s="41"/>
    </row>
    <row r="63" spans="6:9" x14ac:dyDescent="0.2">
      <c r="F63" s="42"/>
      <c r="G63" s="22"/>
      <c r="H63" s="22"/>
      <c r="I63" s="41"/>
    </row>
    <row r="64" spans="6:9" x14ac:dyDescent="0.2">
      <c r="F64" s="42"/>
      <c r="G64" s="22"/>
      <c r="H64" s="22"/>
      <c r="I64" s="41"/>
    </row>
  </sheetData>
  <sheetProtection sheet="1"/>
  <mergeCells count="2">
    <mergeCell ref="D5:I5"/>
    <mergeCell ref="D38:F38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/>
  <dimension ref="A1:L167"/>
  <sheetViews>
    <sheetView workbookViewId="0">
      <selection activeCell="G170" sqref="G170"/>
    </sheetView>
  </sheetViews>
  <sheetFormatPr defaultRowHeight="12.75" x14ac:dyDescent="0.2"/>
  <cols>
    <col min="1" max="1" width="5.5703125" customWidth="1"/>
    <col min="2" max="2" width="6" customWidth="1"/>
    <col min="3" max="3" width="9.85546875" customWidth="1"/>
    <col min="4" max="4" width="7.42578125" customWidth="1"/>
    <col min="5" max="5" width="11.7109375" customWidth="1"/>
    <col min="6" max="6" width="10.7109375" customWidth="1"/>
    <col min="7" max="7" width="12.85546875" customWidth="1"/>
    <col min="8" max="9" width="11.7109375" customWidth="1"/>
    <col min="10" max="10" width="3.140625" style="12" customWidth="1"/>
    <col min="12" max="12" width="11.28515625" bestFit="1" customWidth="1"/>
  </cols>
  <sheetData>
    <row r="1" spans="1:10" ht="13.5" thickTop="1" x14ac:dyDescent="0.2">
      <c r="A1" s="1" t="s">
        <v>0</v>
      </c>
      <c r="B1" s="2"/>
      <c r="C1" s="3"/>
      <c r="D1" s="4" t="s">
        <v>74</v>
      </c>
      <c r="E1" s="2"/>
      <c r="F1" s="2"/>
      <c r="G1" s="2"/>
      <c r="H1" s="4" t="s">
        <v>1</v>
      </c>
      <c r="I1" s="2"/>
      <c r="J1" s="5"/>
    </row>
    <row r="2" spans="1:10" ht="13.5" thickBot="1" x14ac:dyDescent="0.25">
      <c r="A2" s="6" t="s">
        <v>2</v>
      </c>
      <c r="B2" s="7"/>
      <c r="C2" s="8" t="s">
        <v>72</v>
      </c>
      <c r="D2" s="9" t="s">
        <v>73</v>
      </c>
      <c r="E2" s="7"/>
      <c r="F2" s="7"/>
      <c r="G2" s="7"/>
      <c r="H2" s="9" t="s">
        <v>3</v>
      </c>
      <c r="I2" s="97">
        <v>42621</v>
      </c>
      <c r="J2" s="10"/>
    </row>
    <row r="3" spans="1:10" ht="21.75" customHeight="1" thickTop="1" x14ac:dyDescent="0.25">
      <c r="A3" s="11" t="s">
        <v>4</v>
      </c>
      <c r="B3" s="11"/>
      <c r="C3" s="11"/>
      <c r="D3" s="11"/>
      <c r="E3" s="11"/>
      <c r="F3" s="11"/>
      <c r="G3" s="11"/>
      <c r="H3" s="11"/>
      <c r="I3" s="11"/>
    </row>
    <row r="4" spans="1:10" ht="21.75" customHeight="1" x14ac:dyDescent="0.2">
      <c r="A4" s="13" t="s">
        <v>5</v>
      </c>
      <c r="B4" s="13" t="s">
        <v>6</v>
      </c>
      <c r="C4" s="13"/>
      <c r="D4" s="13" t="s">
        <v>7</v>
      </c>
      <c r="E4" s="13"/>
      <c r="F4" s="13"/>
      <c r="G4" s="13"/>
      <c r="H4" s="13"/>
      <c r="I4" s="13"/>
      <c r="J4" s="12" t="s">
        <v>8</v>
      </c>
    </row>
    <row r="5" spans="1:10" ht="13.5" thickBot="1" x14ac:dyDescent="0.25">
      <c r="A5" s="14"/>
      <c r="B5" s="14"/>
      <c r="C5" s="14"/>
      <c r="D5" s="14" t="s">
        <v>9</v>
      </c>
      <c r="E5" s="15" t="s">
        <v>10</v>
      </c>
      <c r="F5" s="15" t="s">
        <v>11</v>
      </c>
      <c r="G5" s="15" t="s">
        <v>12</v>
      </c>
      <c r="H5" s="15" t="s">
        <v>13</v>
      </c>
      <c r="I5" s="15" t="s">
        <v>14</v>
      </c>
      <c r="J5" s="12" t="s">
        <v>8</v>
      </c>
    </row>
    <row r="6" spans="1:10" s="18" customFormat="1" ht="14.25" x14ac:dyDescent="0.2">
      <c r="A6" s="16">
        <v>1</v>
      </c>
      <c r="B6" s="16" t="s">
        <v>80</v>
      </c>
      <c r="C6" s="16"/>
      <c r="D6" s="16"/>
      <c r="E6" s="16"/>
      <c r="F6" s="16"/>
      <c r="G6" s="16"/>
      <c r="H6" s="16"/>
      <c r="I6" s="16"/>
      <c r="J6" s="17"/>
    </row>
    <row r="7" spans="1:10" s="19" customFormat="1" ht="12" x14ac:dyDescent="0.2">
      <c r="A7" s="19">
        <v>1</v>
      </c>
      <c r="B7" s="20" t="s">
        <v>82</v>
      </c>
      <c r="D7" s="19" t="s">
        <v>83</v>
      </c>
      <c r="J7" s="21"/>
    </row>
    <row r="8" spans="1:10" s="19" customFormat="1" ht="12" x14ac:dyDescent="0.2">
      <c r="D8" s="19" t="s">
        <v>84</v>
      </c>
      <c r="E8" s="19">
        <v>2</v>
      </c>
      <c r="F8" s="92">
        <v>0</v>
      </c>
      <c r="G8" s="22">
        <f>SUM(E8*F8)</f>
        <v>0</v>
      </c>
      <c r="H8" s="23">
        <v>0</v>
      </c>
      <c r="I8" s="23">
        <v>0</v>
      </c>
      <c r="J8" s="20"/>
    </row>
    <row r="9" spans="1:10" s="19" customFormat="1" ht="12" x14ac:dyDescent="0.2">
      <c r="A9" s="19">
        <v>2</v>
      </c>
      <c r="B9" s="20" t="s">
        <v>85</v>
      </c>
      <c r="D9" s="19" t="s">
        <v>86</v>
      </c>
      <c r="J9" s="21"/>
    </row>
    <row r="10" spans="1:10" s="19" customFormat="1" ht="12" x14ac:dyDescent="0.2">
      <c r="D10" s="19" t="s">
        <v>15</v>
      </c>
      <c r="E10" s="19">
        <v>161.97999999999999</v>
      </c>
      <c r="F10" s="92">
        <v>0</v>
      </c>
      <c r="G10" s="22">
        <f>SUM(E10*F10)</f>
        <v>0</v>
      </c>
      <c r="H10" s="23">
        <v>0</v>
      </c>
      <c r="I10" s="23">
        <v>0</v>
      </c>
      <c r="J10" s="20"/>
    </row>
    <row r="11" spans="1:10" s="19" customFormat="1" ht="12" x14ac:dyDescent="0.2">
      <c r="A11" s="19">
        <v>3</v>
      </c>
      <c r="B11" s="20" t="s">
        <v>87</v>
      </c>
      <c r="D11" s="19" t="s">
        <v>88</v>
      </c>
      <c r="J11" s="21"/>
    </row>
    <row r="12" spans="1:10" s="19" customFormat="1" ht="12" x14ac:dyDescent="0.2">
      <c r="D12" s="19" t="s">
        <v>15</v>
      </c>
      <c r="E12" s="19">
        <v>161.97999999999999</v>
      </c>
      <c r="F12" s="92">
        <v>0</v>
      </c>
      <c r="G12" s="22">
        <f>SUM(E12*F12)</f>
        <v>0</v>
      </c>
      <c r="H12" s="23">
        <v>0</v>
      </c>
      <c r="I12" s="23">
        <v>0</v>
      </c>
      <c r="J12" s="20"/>
    </row>
    <row r="13" spans="1:10" s="19" customFormat="1" ht="12" x14ac:dyDescent="0.2">
      <c r="A13" s="19">
        <v>4</v>
      </c>
      <c r="B13" s="20" t="s">
        <v>89</v>
      </c>
      <c r="D13" s="19" t="s">
        <v>90</v>
      </c>
      <c r="J13" s="21"/>
    </row>
    <row r="14" spans="1:10" s="19" customFormat="1" ht="12" x14ac:dyDescent="0.2">
      <c r="D14" s="19" t="s">
        <v>91</v>
      </c>
      <c r="E14" s="19">
        <v>17.02</v>
      </c>
      <c r="F14" s="92">
        <v>0</v>
      </c>
      <c r="G14" s="22">
        <f>SUM(E14*F14)</f>
        <v>0</v>
      </c>
      <c r="H14" s="23">
        <v>5.8754406580493535E-4</v>
      </c>
      <c r="I14" s="23">
        <v>0.01</v>
      </c>
      <c r="J14" s="20"/>
    </row>
    <row r="15" spans="1:10" s="19" customFormat="1" ht="12" x14ac:dyDescent="0.2">
      <c r="A15" s="19">
        <v>5</v>
      </c>
      <c r="B15" s="20" t="s">
        <v>92</v>
      </c>
      <c r="D15" s="19" t="s">
        <v>93</v>
      </c>
      <c r="J15" s="21"/>
    </row>
    <row r="16" spans="1:10" s="19" customFormat="1" ht="12" x14ac:dyDescent="0.2">
      <c r="D16" s="19" t="s">
        <v>91</v>
      </c>
      <c r="E16" s="19">
        <v>17.02</v>
      </c>
      <c r="F16" s="92">
        <v>0</v>
      </c>
      <c r="G16" s="22">
        <f>E16*F16</f>
        <v>0</v>
      </c>
      <c r="H16" s="23">
        <v>0</v>
      </c>
      <c r="I16" s="23">
        <v>0</v>
      </c>
      <c r="J16" s="20"/>
    </row>
    <row r="17" spans="1:10" s="19" customFormat="1" ht="12" x14ac:dyDescent="0.2">
      <c r="A17" s="19">
        <v>6</v>
      </c>
      <c r="B17" s="20" t="s">
        <v>94</v>
      </c>
      <c r="D17" s="19" t="s">
        <v>95</v>
      </c>
      <c r="J17" s="21"/>
    </row>
    <row r="18" spans="1:10" s="19" customFormat="1" ht="12" x14ac:dyDescent="0.2">
      <c r="D18" s="19" t="s">
        <v>15</v>
      </c>
      <c r="E18" s="19">
        <v>161.97999999999999</v>
      </c>
      <c r="F18" s="92">
        <v>0</v>
      </c>
      <c r="G18" s="22">
        <f>E18*F18</f>
        <v>0</v>
      </c>
      <c r="H18" s="23">
        <v>0</v>
      </c>
      <c r="I18" s="23">
        <v>0</v>
      </c>
      <c r="J18" s="20"/>
    </row>
    <row r="19" spans="1:10" s="19" customFormat="1" ht="12" x14ac:dyDescent="0.2">
      <c r="A19" s="19">
        <v>7</v>
      </c>
      <c r="B19" s="20" t="s">
        <v>96</v>
      </c>
      <c r="D19" s="19" t="s">
        <v>97</v>
      </c>
      <c r="J19" s="21"/>
    </row>
    <row r="20" spans="1:10" s="19" customFormat="1" ht="12" x14ac:dyDescent="0.2">
      <c r="D20" s="19" t="s">
        <v>15</v>
      </c>
      <c r="E20" s="19">
        <v>106.98</v>
      </c>
      <c r="F20" s="92">
        <v>0</v>
      </c>
      <c r="G20" s="22">
        <f>E20*F20</f>
        <v>0</v>
      </c>
      <c r="H20" s="23">
        <v>0</v>
      </c>
      <c r="I20" s="23">
        <v>0</v>
      </c>
      <c r="J20" s="20"/>
    </row>
    <row r="21" spans="1:10" s="19" customFormat="1" ht="12" x14ac:dyDescent="0.2">
      <c r="A21" s="19">
        <v>8</v>
      </c>
      <c r="B21" s="20" t="s">
        <v>98</v>
      </c>
      <c r="D21" s="19" t="s">
        <v>99</v>
      </c>
      <c r="J21" s="21"/>
    </row>
    <row r="22" spans="1:10" s="19" customFormat="1" ht="12" x14ac:dyDescent="0.2">
      <c r="D22" s="19" t="s">
        <v>15</v>
      </c>
      <c r="E22" s="19">
        <v>46.82</v>
      </c>
      <c r="F22" s="92">
        <v>0</v>
      </c>
      <c r="G22" s="22">
        <f>E22*F22</f>
        <v>0</v>
      </c>
      <c r="H22" s="23">
        <v>0</v>
      </c>
      <c r="I22" s="23">
        <v>0</v>
      </c>
      <c r="J22" s="20"/>
    </row>
    <row r="23" spans="1:10" s="19" customFormat="1" ht="12" x14ac:dyDescent="0.2">
      <c r="A23" s="19">
        <v>9</v>
      </c>
      <c r="B23" s="20" t="s">
        <v>100</v>
      </c>
      <c r="D23" s="19" t="s">
        <v>101</v>
      </c>
      <c r="J23" s="21"/>
    </row>
    <row r="24" spans="1:10" s="19" customFormat="1" ht="12" x14ac:dyDescent="0.2">
      <c r="D24" s="19" t="s">
        <v>15</v>
      </c>
      <c r="E24" s="19">
        <v>106.98</v>
      </c>
      <c r="F24" s="92">
        <v>0</v>
      </c>
      <c r="G24" s="22">
        <f>E24*F24</f>
        <v>0</v>
      </c>
      <c r="H24" s="23">
        <v>0</v>
      </c>
      <c r="I24" s="23">
        <v>0</v>
      </c>
      <c r="J24" s="20"/>
    </row>
    <row r="25" spans="1:10" s="19" customFormat="1" ht="12" x14ac:dyDescent="0.2">
      <c r="A25" s="19">
        <v>10</v>
      </c>
      <c r="B25" s="20" t="s">
        <v>102</v>
      </c>
      <c r="D25" s="19" t="s">
        <v>103</v>
      </c>
      <c r="J25" s="21"/>
    </row>
    <row r="26" spans="1:10" s="19" customFormat="1" ht="12" x14ac:dyDescent="0.2">
      <c r="D26" s="19" t="s">
        <v>104</v>
      </c>
      <c r="E26" s="19">
        <v>5</v>
      </c>
      <c r="F26" s="92">
        <v>0</v>
      </c>
      <c r="G26" s="22">
        <f>E26*F26</f>
        <v>0</v>
      </c>
      <c r="H26" s="23">
        <v>0</v>
      </c>
      <c r="I26" s="23">
        <v>0</v>
      </c>
      <c r="J26" s="20"/>
    </row>
    <row r="27" spans="1:10" s="19" customFormat="1" ht="12" x14ac:dyDescent="0.2">
      <c r="A27" s="19">
        <v>11</v>
      </c>
      <c r="B27" s="20" t="s">
        <v>105</v>
      </c>
      <c r="D27" s="19" t="s">
        <v>106</v>
      </c>
      <c r="J27" s="21"/>
    </row>
    <row r="28" spans="1:10" s="19" customFormat="1" ht="12" x14ac:dyDescent="0.2">
      <c r="D28" s="19" t="s">
        <v>107</v>
      </c>
      <c r="E28" s="19">
        <v>0.6</v>
      </c>
      <c r="F28" s="92">
        <v>0</v>
      </c>
      <c r="G28" s="22">
        <f>E28*F28</f>
        <v>0</v>
      </c>
      <c r="H28" s="23">
        <v>0</v>
      </c>
      <c r="I28" s="23">
        <v>0</v>
      </c>
      <c r="J28" s="20"/>
    </row>
    <row r="29" spans="1:10" s="19" customFormat="1" ht="12" x14ac:dyDescent="0.2">
      <c r="A29" s="19">
        <v>12</v>
      </c>
      <c r="B29" s="20" t="s">
        <v>108</v>
      </c>
      <c r="D29" s="19" t="s">
        <v>109</v>
      </c>
      <c r="J29" s="21"/>
    </row>
    <row r="30" spans="1:10" s="19" customFormat="1" ht="12" x14ac:dyDescent="0.2">
      <c r="D30" s="19" t="s">
        <v>110</v>
      </c>
      <c r="E30" s="19">
        <v>133.76</v>
      </c>
      <c r="F30" s="92">
        <v>0</v>
      </c>
      <c r="G30" s="22">
        <f>E30*F30</f>
        <v>0</v>
      </c>
      <c r="H30" s="23">
        <v>0</v>
      </c>
      <c r="I30" s="23">
        <v>0</v>
      </c>
      <c r="J30" s="20"/>
    </row>
    <row r="31" spans="1:10" s="19" customFormat="1" ht="12" x14ac:dyDescent="0.2">
      <c r="A31" s="19">
        <v>13</v>
      </c>
      <c r="B31" s="20" t="s">
        <v>111</v>
      </c>
      <c r="D31" s="19" t="s">
        <v>112</v>
      </c>
      <c r="J31" s="21"/>
    </row>
    <row r="32" spans="1:10" s="19" customFormat="1" ht="12" x14ac:dyDescent="0.2">
      <c r="D32" s="19" t="s">
        <v>107</v>
      </c>
      <c r="E32" s="19">
        <v>0.3</v>
      </c>
      <c r="F32" s="92">
        <v>0</v>
      </c>
      <c r="G32" s="22">
        <f>E32*F32</f>
        <v>0</v>
      </c>
      <c r="H32" s="23">
        <v>0</v>
      </c>
      <c r="I32" s="23">
        <v>0</v>
      </c>
      <c r="J32" s="20"/>
    </row>
    <row r="33" spans="1:12" s="19" customFormat="1" ht="12" x14ac:dyDescent="0.2">
      <c r="A33" s="19">
        <v>14</v>
      </c>
      <c r="B33" s="20" t="s">
        <v>113</v>
      </c>
      <c r="D33" s="19" t="s">
        <v>114</v>
      </c>
      <c r="J33" s="21"/>
    </row>
    <row r="34" spans="1:12" s="19" customFormat="1" ht="12" x14ac:dyDescent="0.2">
      <c r="D34" s="19" t="s">
        <v>115</v>
      </c>
      <c r="E34" s="19">
        <v>186.6</v>
      </c>
      <c r="F34" s="92">
        <v>0</v>
      </c>
      <c r="G34" s="22">
        <f>E34*F34</f>
        <v>0</v>
      </c>
      <c r="H34" s="23">
        <v>1</v>
      </c>
      <c r="I34" s="23">
        <v>186.6</v>
      </c>
      <c r="J34" s="20"/>
    </row>
    <row r="35" spans="1:12" s="19" customFormat="1" ht="12" x14ac:dyDescent="0.2">
      <c r="A35" s="19">
        <v>15</v>
      </c>
      <c r="B35" s="20" t="s">
        <v>116</v>
      </c>
      <c r="D35" s="19" t="s">
        <v>117</v>
      </c>
      <c r="J35" s="21"/>
    </row>
    <row r="36" spans="1:12" s="19" customFormat="1" ht="12" x14ac:dyDescent="0.2">
      <c r="D36" s="19" t="s">
        <v>118</v>
      </c>
      <c r="E36" s="19">
        <v>1</v>
      </c>
      <c r="F36" s="92">
        <v>0</v>
      </c>
      <c r="G36" s="22">
        <f>E36*F36</f>
        <v>0</v>
      </c>
      <c r="H36" s="23">
        <v>0</v>
      </c>
      <c r="I36" s="23">
        <v>0</v>
      </c>
      <c r="J36" s="20"/>
    </row>
    <row r="37" spans="1:12" s="24" customFormat="1" ht="15" x14ac:dyDescent="0.25">
      <c r="B37" s="13" t="s">
        <v>119</v>
      </c>
      <c r="C37"/>
      <c r="F37" s="25"/>
      <c r="G37" s="26">
        <f>SUM(G8,G10,G12,G14,G16,G18,G20,G22,G24,G26,G28,G30,G32,G34,G36)</f>
        <v>0</v>
      </c>
      <c r="H37" s="27"/>
      <c r="I37" s="27">
        <v>186.61</v>
      </c>
      <c r="J37" s="28"/>
      <c r="L37" s="25"/>
    </row>
    <row r="39" spans="1:12" s="18" customFormat="1" ht="14.25" x14ac:dyDescent="0.2">
      <c r="A39" s="16">
        <v>11</v>
      </c>
      <c r="B39" s="16" t="s">
        <v>120</v>
      </c>
      <c r="C39" s="16"/>
      <c r="D39" s="16"/>
      <c r="E39" s="16"/>
      <c r="F39" s="16"/>
      <c r="G39" s="16"/>
      <c r="H39" s="16"/>
      <c r="I39" s="16"/>
      <c r="J39" s="17"/>
    </row>
    <row r="40" spans="1:12" s="19" customFormat="1" ht="12" x14ac:dyDescent="0.2">
      <c r="A40" s="19">
        <v>16</v>
      </c>
      <c r="B40" s="20" t="s">
        <v>122</v>
      </c>
      <c r="D40" s="19" t="s">
        <v>123</v>
      </c>
      <c r="J40" s="21"/>
    </row>
    <row r="41" spans="1:12" s="19" customFormat="1" ht="12" x14ac:dyDescent="0.2">
      <c r="D41" s="19" t="s">
        <v>91</v>
      </c>
      <c r="E41" s="19">
        <v>70.400000000000006</v>
      </c>
      <c r="F41" s="92">
        <v>0</v>
      </c>
      <c r="G41" s="22">
        <f>E41*F41</f>
        <v>0</v>
      </c>
      <c r="H41" s="23">
        <v>0</v>
      </c>
      <c r="I41" s="23">
        <v>0</v>
      </c>
      <c r="J41" s="20"/>
    </row>
    <row r="42" spans="1:12" s="19" customFormat="1" ht="12" x14ac:dyDescent="0.2">
      <c r="A42" s="19">
        <v>17</v>
      </c>
      <c r="B42" s="20" t="s">
        <v>124</v>
      </c>
      <c r="D42" s="19" t="s">
        <v>125</v>
      </c>
      <c r="J42" s="21"/>
    </row>
    <row r="43" spans="1:12" s="19" customFormat="1" ht="12" x14ac:dyDescent="0.2">
      <c r="D43" s="19" t="s">
        <v>126</v>
      </c>
      <c r="E43" s="19">
        <v>4</v>
      </c>
      <c r="F43" s="92">
        <v>0</v>
      </c>
      <c r="G43" s="22">
        <f>E43*F43</f>
        <v>0</v>
      </c>
      <c r="H43" s="23">
        <v>0</v>
      </c>
      <c r="I43" s="23">
        <v>0</v>
      </c>
      <c r="J43" s="20"/>
    </row>
    <row r="44" spans="1:12" s="19" customFormat="1" ht="12" x14ac:dyDescent="0.2">
      <c r="A44" s="19">
        <v>18</v>
      </c>
      <c r="B44" s="20" t="s">
        <v>127</v>
      </c>
      <c r="D44" s="19" t="s">
        <v>128</v>
      </c>
      <c r="J44" s="21"/>
    </row>
    <row r="45" spans="1:12" s="19" customFormat="1" ht="12" x14ac:dyDescent="0.2">
      <c r="D45" s="19" t="s">
        <v>129</v>
      </c>
      <c r="E45" s="19">
        <v>8.4</v>
      </c>
      <c r="F45" s="92">
        <v>0</v>
      </c>
      <c r="G45" s="22">
        <f>E45*F45</f>
        <v>0</v>
      </c>
      <c r="H45" s="23">
        <v>0</v>
      </c>
      <c r="I45" s="23">
        <v>0</v>
      </c>
      <c r="J45" s="20"/>
    </row>
    <row r="46" spans="1:12" s="24" customFormat="1" ht="15" x14ac:dyDescent="0.25">
      <c r="B46" s="13" t="s">
        <v>130</v>
      </c>
      <c r="C46"/>
      <c r="F46" s="25"/>
      <c r="G46" s="26">
        <f>SUM(G41,G43,G45)</f>
        <v>0</v>
      </c>
      <c r="H46" s="27"/>
      <c r="I46" s="27">
        <v>0</v>
      </c>
      <c r="J46" s="28"/>
      <c r="L46" s="25"/>
    </row>
    <row r="48" spans="1:12" s="18" customFormat="1" ht="14.25" x14ac:dyDescent="0.2">
      <c r="A48" s="16">
        <v>5</v>
      </c>
      <c r="B48" s="16" t="s">
        <v>131</v>
      </c>
      <c r="C48" s="16"/>
      <c r="D48" s="16"/>
      <c r="E48" s="16"/>
      <c r="F48" s="16"/>
      <c r="G48" s="16"/>
      <c r="H48" s="16"/>
      <c r="I48" s="16"/>
      <c r="J48" s="17"/>
    </row>
    <row r="49" spans="1:10" s="19" customFormat="1" ht="12" x14ac:dyDescent="0.2">
      <c r="A49" s="19">
        <v>19</v>
      </c>
      <c r="B49" s="20" t="s">
        <v>133</v>
      </c>
      <c r="D49" s="19" t="s">
        <v>134</v>
      </c>
      <c r="J49" s="21"/>
    </row>
    <row r="50" spans="1:10" s="19" customFormat="1" ht="12" x14ac:dyDescent="0.2">
      <c r="D50" s="19" t="s">
        <v>91</v>
      </c>
      <c r="E50" s="19">
        <v>123.2</v>
      </c>
      <c r="F50" s="92">
        <v>0</v>
      </c>
      <c r="G50" s="22">
        <f>E50*F50</f>
        <v>0</v>
      </c>
      <c r="H50" s="23">
        <v>0.32597402597402592</v>
      </c>
      <c r="I50" s="23">
        <v>40.159999999999997</v>
      </c>
      <c r="J50" s="20"/>
    </row>
    <row r="51" spans="1:10" s="19" customFormat="1" ht="12" x14ac:dyDescent="0.2">
      <c r="A51" s="19">
        <v>20</v>
      </c>
      <c r="B51" s="20" t="s">
        <v>135</v>
      </c>
      <c r="D51" s="19" t="s">
        <v>136</v>
      </c>
      <c r="J51" s="21"/>
    </row>
    <row r="52" spans="1:10" s="19" customFormat="1" ht="12" x14ac:dyDescent="0.2">
      <c r="D52" s="19" t="s">
        <v>15</v>
      </c>
      <c r="E52" s="19">
        <v>55.48</v>
      </c>
      <c r="F52" s="92">
        <v>0</v>
      </c>
      <c r="G52" s="22">
        <f>E52*F52</f>
        <v>0</v>
      </c>
      <c r="H52" s="23">
        <v>1.6869142033165105</v>
      </c>
      <c r="I52" s="23">
        <v>93.59</v>
      </c>
      <c r="J52" s="20"/>
    </row>
    <row r="53" spans="1:10" s="19" customFormat="1" ht="12" x14ac:dyDescent="0.2">
      <c r="A53" s="19">
        <v>21</v>
      </c>
      <c r="B53" s="20" t="s">
        <v>137</v>
      </c>
      <c r="D53" s="19" t="s">
        <v>138</v>
      </c>
      <c r="J53" s="21"/>
    </row>
    <row r="54" spans="1:10" s="19" customFormat="1" ht="12" x14ac:dyDescent="0.2">
      <c r="D54" s="19" t="s">
        <v>91</v>
      </c>
      <c r="E54" s="19">
        <v>70.400000000000006</v>
      </c>
      <c r="F54" s="92">
        <v>0</v>
      </c>
      <c r="G54" s="22">
        <f>E54*F54</f>
        <v>0</v>
      </c>
      <c r="H54" s="23">
        <v>0.63906249999999998</v>
      </c>
      <c r="I54" s="23">
        <v>44.99</v>
      </c>
      <c r="J54" s="20"/>
    </row>
    <row r="55" spans="1:10" s="19" customFormat="1" ht="12" x14ac:dyDescent="0.2">
      <c r="A55" s="19">
        <v>22</v>
      </c>
      <c r="B55" s="20" t="s">
        <v>139</v>
      </c>
      <c r="D55" s="19" t="s">
        <v>140</v>
      </c>
      <c r="J55" s="21"/>
    </row>
    <row r="56" spans="1:10" s="19" customFormat="1" ht="12" x14ac:dyDescent="0.2">
      <c r="D56" s="19" t="s">
        <v>91</v>
      </c>
      <c r="E56" s="19">
        <v>123.2</v>
      </c>
      <c r="F56" s="92">
        <v>0</v>
      </c>
      <c r="G56" s="22">
        <f>E56*F56</f>
        <v>0</v>
      </c>
      <c r="H56" s="23">
        <v>0.1</v>
      </c>
      <c r="I56" s="23">
        <v>12.32</v>
      </c>
      <c r="J56" s="20"/>
    </row>
    <row r="57" spans="1:10" s="24" customFormat="1" ht="15" x14ac:dyDescent="0.25">
      <c r="B57" s="13" t="s">
        <v>141</v>
      </c>
      <c r="C57"/>
      <c r="F57" s="25"/>
      <c r="G57" s="26">
        <f>SUM(G50,G52,G54,G56)</f>
        <v>0</v>
      </c>
      <c r="H57" s="27"/>
      <c r="I57" s="27">
        <v>191.06</v>
      </c>
      <c r="J57" s="28"/>
    </row>
    <row r="59" spans="1:10" s="18" customFormat="1" ht="14.25" x14ac:dyDescent="0.2">
      <c r="A59" s="16">
        <v>9</v>
      </c>
      <c r="B59" s="16" t="s">
        <v>142</v>
      </c>
      <c r="C59" s="16"/>
      <c r="D59" s="16"/>
      <c r="E59" s="16"/>
      <c r="F59" s="16"/>
      <c r="G59" s="16"/>
      <c r="H59" s="16"/>
      <c r="I59" s="16"/>
      <c r="J59" s="17"/>
    </row>
    <row r="60" spans="1:10" s="19" customFormat="1" ht="12" x14ac:dyDescent="0.2">
      <c r="A60" s="19">
        <v>23</v>
      </c>
      <c r="B60" s="20" t="s">
        <v>144</v>
      </c>
      <c r="D60" s="19" t="s">
        <v>145</v>
      </c>
      <c r="J60" s="21"/>
    </row>
    <row r="61" spans="1:10" s="19" customFormat="1" ht="12" x14ac:dyDescent="0.2">
      <c r="D61" s="19" t="s">
        <v>126</v>
      </c>
      <c r="E61" s="19">
        <v>4</v>
      </c>
      <c r="F61" s="92">
        <v>0</v>
      </c>
      <c r="G61" s="22">
        <f>E61*F61</f>
        <v>0</v>
      </c>
      <c r="H61" s="23">
        <v>0.13500000000000001</v>
      </c>
      <c r="I61" s="23">
        <v>0.54</v>
      </c>
      <c r="J61" s="20"/>
    </row>
    <row r="62" spans="1:10" s="19" customFormat="1" ht="12" x14ac:dyDescent="0.2">
      <c r="A62" s="19">
        <v>24</v>
      </c>
      <c r="B62" s="20" t="s">
        <v>146</v>
      </c>
      <c r="D62" s="19" t="s">
        <v>147</v>
      </c>
      <c r="J62" s="21"/>
    </row>
    <row r="63" spans="1:10" s="19" customFormat="1" ht="12" x14ac:dyDescent="0.2">
      <c r="D63" s="19" t="s">
        <v>126</v>
      </c>
      <c r="E63" s="19">
        <v>178.8</v>
      </c>
      <c r="F63" s="92">
        <v>0</v>
      </c>
      <c r="G63" s="22">
        <f>E63*F63</f>
        <v>0</v>
      </c>
      <c r="H63" s="23">
        <v>0</v>
      </c>
      <c r="I63" s="23">
        <v>0</v>
      </c>
      <c r="J63" s="20"/>
    </row>
    <row r="64" spans="1:10" s="19" customFormat="1" ht="12" x14ac:dyDescent="0.2">
      <c r="A64" s="19">
        <v>25</v>
      </c>
      <c r="B64" s="20" t="s">
        <v>148</v>
      </c>
      <c r="D64" s="19" t="s">
        <v>149</v>
      </c>
      <c r="J64" s="21"/>
    </row>
    <row r="65" spans="1:10" s="19" customFormat="1" ht="12" x14ac:dyDescent="0.2">
      <c r="D65" s="19" t="s">
        <v>15</v>
      </c>
      <c r="E65" s="19">
        <v>97.08</v>
      </c>
      <c r="F65" s="92">
        <v>0</v>
      </c>
      <c r="G65" s="22">
        <f>E65*F65</f>
        <v>0</v>
      </c>
      <c r="H65" s="23">
        <v>0</v>
      </c>
      <c r="I65" s="23">
        <v>0</v>
      </c>
      <c r="J65" s="20"/>
    </row>
    <row r="66" spans="1:10" s="19" customFormat="1" ht="12" x14ac:dyDescent="0.2">
      <c r="A66" s="19">
        <v>26</v>
      </c>
      <c r="B66" s="20" t="s">
        <v>150</v>
      </c>
      <c r="D66" s="19" t="s">
        <v>151</v>
      </c>
      <c r="J66" s="21"/>
    </row>
    <row r="67" spans="1:10" s="19" customFormat="1" ht="12" x14ac:dyDescent="0.2">
      <c r="D67" s="19" t="s">
        <v>126</v>
      </c>
      <c r="E67" s="19">
        <v>4</v>
      </c>
      <c r="F67" s="92">
        <v>0</v>
      </c>
      <c r="G67" s="22">
        <f>E67*F67</f>
        <v>0</v>
      </c>
      <c r="H67" s="23">
        <v>0</v>
      </c>
      <c r="I67" s="23">
        <v>0</v>
      </c>
      <c r="J67" s="20"/>
    </row>
    <row r="68" spans="1:10" s="19" customFormat="1" ht="12" x14ac:dyDescent="0.2">
      <c r="A68" s="19">
        <v>27</v>
      </c>
      <c r="B68" s="20" t="s">
        <v>152</v>
      </c>
      <c r="D68" s="19" t="s">
        <v>153</v>
      </c>
      <c r="J68" s="21"/>
    </row>
    <row r="69" spans="1:10" s="19" customFormat="1" ht="12" x14ac:dyDescent="0.2">
      <c r="D69" s="19" t="s">
        <v>91</v>
      </c>
      <c r="E69" s="19">
        <v>1.6</v>
      </c>
      <c r="F69" s="92">
        <v>0</v>
      </c>
      <c r="G69" s="22">
        <f>E69*F69</f>
        <v>0</v>
      </c>
      <c r="H69" s="23">
        <v>0</v>
      </c>
      <c r="I69" s="23">
        <v>0</v>
      </c>
      <c r="J69" s="20"/>
    </row>
    <row r="70" spans="1:10" s="19" customFormat="1" ht="12" x14ac:dyDescent="0.2">
      <c r="A70" s="19">
        <v>28</v>
      </c>
      <c r="B70" s="20" t="s">
        <v>116</v>
      </c>
      <c r="D70" s="19" t="s">
        <v>154</v>
      </c>
      <c r="J70" s="21"/>
    </row>
    <row r="71" spans="1:10" s="19" customFormat="1" ht="12" x14ac:dyDescent="0.2">
      <c r="D71" s="19" t="s">
        <v>155</v>
      </c>
      <c r="E71" s="19">
        <v>10</v>
      </c>
      <c r="F71" s="92">
        <v>0</v>
      </c>
      <c r="G71" s="22">
        <f>E71*F71</f>
        <v>0</v>
      </c>
      <c r="H71" s="23">
        <v>0</v>
      </c>
      <c r="I71" s="23">
        <v>0</v>
      </c>
      <c r="J71" s="20"/>
    </row>
    <row r="72" spans="1:10" s="24" customFormat="1" ht="15" x14ac:dyDescent="0.25">
      <c r="B72" s="13" t="s">
        <v>156</v>
      </c>
      <c r="C72"/>
      <c r="F72" s="25"/>
      <c r="G72" s="26">
        <f>SUM(G61,G63,G65,G67,G69,G71)</f>
        <v>0</v>
      </c>
      <c r="H72" s="27"/>
      <c r="I72" s="27">
        <v>0.54</v>
      </c>
      <c r="J72" s="28"/>
    </row>
    <row r="74" spans="1:10" s="18" customFormat="1" ht="14.25" x14ac:dyDescent="0.2">
      <c r="A74" s="16">
        <v>96</v>
      </c>
      <c r="B74" s="16" t="s">
        <v>157</v>
      </c>
      <c r="C74" s="16"/>
      <c r="D74" s="16"/>
      <c r="E74" s="16"/>
      <c r="F74" s="16"/>
      <c r="G74" s="16"/>
      <c r="H74" s="16"/>
      <c r="I74" s="16"/>
      <c r="J74" s="17"/>
    </row>
    <row r="75" spans="1:10" s="19" customFormat="1" ht="12" x14ac:dyDescent="0.2">
      <c r="A75" s="19">
        <v>29</v>
      </c>
      <c r="B75" s="20" t="s">
        <v>159</v>
      </c>
      <c r="D75" s="19" t="s">
        <v>160</v>
      </c>
      <c r="J75" s="21"/>
    </row>
    <row r="76" spans="1:10" s="19" customFormat="1" ht="12" x14ac:dyDescent="0.2">
      <c r="D76" s="19" t="s">
        <v>15</v>
      </c>
      <c r="E76" s="19">
        <v>161.97999999999999</v>
      </c>
      <c r="F76" s="92">
        <v>0</v>
      </c>
      <c r="G76" s="22">
        <f>E76*F76</f>
        <v>0</v>
      </c>
      <c r="H76" s="23">
        <v>0</v>
      </c>
      <c r="I76" s="23">
        <v>0</v>
      </c>
      <c r="J76" s="20"/>
    </row>
    <row r="77" spans="1:10" s="19" customFormat="1" ht="12" x14ac:dyDescent="0.2">
      <c r="A77" s="19">
        <v>30</v>
      </c>
      <c r="B77" s="20" t="s">
        <v>161</v>
      </c>
      <c r="D77" s="19" t="s">
        <v>162</v>
      </c>
      <c r="J77" s="21"/>
    </row>
    <row r="78" spans="1:10" s="19" customFormat="1" ht="12" x14ac:dyDescent="0.2">
      <c r="D78" s="19" t="s">
        <v>15</v>
      </c>
      <c r="E78" s="19">
        <v>46.82</v>
      </c>
      <c r="F78" s="92">
        <v>0</v>
      </c>
      <c r="G78" s="22">
        <f>E78*F78</f>
        <v>0</v>
      </c>
      <c r="H78" s="23">
        <v>0</v>
      </c>
      <c r="I78" s="23">
        <v>0</v>
      </c>
      <c r="J78" s="20"/>
    </row>
    <row r="79" spans="1:10" s="19" customFormat="1" ht="12" x14ac:dyDescent="0.2">
      <c r="A79" s="19">
        <v>31</v>
      </c>
      <c r="B79" s="20" t="s">
        <v>163</v>
      </c>
      <c r="D79" s="19" t="s">
        <v>164</v>
      </c>
      <c r="J79" s="21"/>
    </row>
    <row r="80" spans="1:10" s="19" customFormat="1" ht="12" x14ac:dyDescent="0.2">
      <c r="D80" s="19" t="s">
        <v>15</v>
      </c>
      <c r="E80" s="19">
        <v>46.82</v>
      </c>
      <c r="F80" s="92">
        <v>0</v>
      </c>
      <c r="G80" s="22">
        <f>E80*F80</f>
        <v>0</v>
      </c>
      <c r="H80" s="23">
        <v>2</v>
      </c>
      <c r="I80" s="23">
        <v>93.64</v>
      </c>
      <c r="J80" s="20"/>
    </row>
    <row r="81" spans="1:10" s="24" customFormat="1" ht="15" x14ac:dyDescent="0.25">
      <c r="B81" s="13" t="s">
        <v>165</v>
      </c>
      <c r="C81"/>
      <c r="F81" s="25"/>
      <c r="G81" s="26">
        <f>SUM(G76,G78,G80)</f>
        <v>0</v>
      </c>
      <c r="H81" s="27"/>
      <c r="I81" s="27">
        <v>93.64</v>
      </c>
      <c r="J81" s="28"/>
    </row>
    <row r="83" spans="1:10" s="18" customFormat="1" ht="14.25" x14ac:dyDescent="0.2">
      <c r="A83" s="16">
        <v>723</v>
      </c>
      <c r="B83" s="16" t="s">
        <v>166</v>
      </c>
      <c r="C83" s="16"/>
      <c r="D83" s="16"/>
      <c r="E83" s="16"/>
      <c r="F83" s="16"/>
      <c r="G83" s="16"/>
      <c r="H83" s="16"/>
      <c r="I83" s="16"/>
      <c r="J83" s="17"/>
    </row>
    <row r="84" spans="1:10" s="19" customFormat="1" ht="12" x14ac:dyDescent="0.2">
      <c r="A84" s="19">
        <v>32</v>
      </c>
      <c r="B84" s="20" t="s">
        <v>168</v>
      </c>
      <c r="D84" s="19" t="s">
        <v>169</v>
      </c>
      <c r="J84" s="21"/>
    </row>
    <row r="85" spans="1:10" s="19" customFormat="1" ht="12" x14ac:dyDescent="0.2">
      <c r="D85" s="19" t="s">
        <v>118</v>
      </c>
      <c r="E85" s="19">
        <v>1</v>
      </c>
      <c r="F85" s="92">
        <v>0</v>
      </c>
      <c r="G85" s="22">
        <f>E85*F85</f>
        <v>0</v>
      </c>
      <c r="H85" s="23">
        <v>0</v>
      </c>
      <c r="I85" s="23">
        <v>0</v>
      </c>
      <c r="J85" s="20"/>
    </row>
    <row r="86" spans="1:10" s="19" customFormat="1" ht="12" x14ac:dyDescent="0.2">
      <c r="A86" s="19">
        <v>33</v>
      </c>
      <c r="B86" s="20" t="s">
        <v>170</v>
      </c>
      <c r="D86" s="19" t="s">
        <v>171</v>
      </c>
      <c r="J86" s="21"/>
    </row>
    <row r="87" spans="1:10" s="19" customFormat="1" ht="12" x14ac:dyDescent="0.2">
      <c r="D87" s="19" t="s">
        <v>172</v>
      </c>
      <c r="E87" s="19">
        <v>1</v>
      </c>
      <c r="F87" s="92">
        <v>0</v>
      </c>
      <c r="G87" s="22">
        <f>E87*F87</f>
        <v>0</v>
      </c>
      <c r="H87" s="23">
        <v>0</v>
      </c>
      <c r="I87" s="23">
        <v>0</v>
      </c>
      <c r="J87" s="20"/>
    </row>
    <row r="88" spans="1:10" s="24" customFormat="1" ht="15" x14ac:dyDescent="0.25">
      <c r="B88" s="13" t="s">
        <v>173</v>
      </c>
      <c r="C88"/>
      <c r="F88" s="25"/>
      <c r="G88" s="26">
        <f>SUM(G85,G87)</f>
        <v>0</v>
      </c>
      <c r="H88" s="27"/>
      <c r="I88" s="27">
        <v>0</v>
      </c>
      <c r="J88" s="28"/>
    </row>
    <row r="90" spans="1:10" s="18" customFormat="1" ht="14.25" x14ac:dyDescent="0.2">
      <c r="A90" s="16">
        <v>733</v>
      </c>
      <c r="B90" s="16" t="s">
        <v>174</v>
      </c>
      <c r="C90" s="16"/>
      <c r="D90" s="16"/>
      <c r="E90" s="16"/>
      <c r="F90" s="16"/>
      <c r="G90" s="16"/>
      <c r="H90" s="16"/>
      <c r="I90" s="16"/>
      <c r="J90" s="17"/>
    </row>
    <row r="91" spans="1:10" s="19" customFormat="1" ht="12" x14ac:dyDescent="0.2">
      <c r="A91" s="19">
        <v>34</v>
      </c>
      <c r="B91" s="20" t="s">
        <v>176</v>
      </c>
      <c r="D91" s="19" t="s">
        <v>177</v>
      </c>
      <c r="J91" s="21"/>
    </row>
    <row r="92" spans="1:10" s="19" customFormat="1" ht="12" x14ac:dyDescent="0.2">
      <c r="D92" s="19" t="s">
        <v>107</v>
      </c>
      <c r="E92" s="19">
        <v>6</v>
      </c>
      <c r="F92" s="92">
        <v>0</v>
      </c>
      <c r="G92" s="22">
        <f>E92*F92</f>
        <v>0</v>
      </c>
      <c r="H92" s="23">
        <v>0</v>
      </c>
      <c r="I92" s="23">
        <v>0</v>
      </c>
      <c r="J92" s="20"/>
    </row>
    <row r="93" spans="1:10" s="19" customFormat="1" ht="12" x14ac:dyDescent="0.2">
      <c r="A93" s="19">
        <v>35</v>
      </c>
      <c r="B93" s="20" t="s">
        <v>178</v>
      </c>
      <c r="D93" s="19" t="s">
        <v>179</v>
      </c>
      <c r="J93" s="21"/>
    </row>
    <row r="94" spans="1:10" s="19" customFormat="1" ht="12" x14ac:dyDescent="0.2">
      <c r="D94" s="19" t="s">
        <v>118</v>
      </c>
      <c r="E94" s="19">
        <v>2</v>
      </c>
      <c r="F94" s="92">
        <v>0</v>
      </c>
      <c r="G94" s="22">
        <f>E94*F94</f>
        <v>0</v>
      </c>
      <c r="H94" s="23">
        <v>0</v>
      </c>
      <c r="I94" s="23">
        <v>0</v>
      </c>
      <c r="J94" s="20"/>
    </row>
    <row r="95" spans="1:10" s="19" customFormat="1" ht="12" x14ac:dyDescent="0.2">
      <c r="A95" s="19">
        <v>36</v>
      </c>
      <c r="B95" s="20" t="s">
        <v>178</v>
      </c>
      <c r="D95" s="19" t="s">
        <v>180</v>
      </c>
      <c r="J95" s="21"/>
    </row>
    <row r="96" spans="1:10" s="19" customFormat="1" ht="12" x14ac:dyDescent="0.2">
      <c r="D96" s="19" t="s">
        <v>181</v>
      </c>
      <c r="E96" s="19">
        <v>1</v>
      </c>
      <c r="F96" s="92">
        <v>0</v>
      </c>
      <c r="G96" s="22">
        <f>E96*F96</f>
        <v>0</v>
      </c>
      <c r="H96" s="23">
        <v>0</v>
      </c>
      <c r="I96" s="23">
        <v>0</v>
      </c>
      <c r="J96" s="20"/>
    </row>
    <row r="97" spans="1:10" s="19" customFormat="1" ht="12" x14ac:dyDescent="0.2">
      <c r="A97" s="19">
        <v>37</v>
      </c>
      <c r="B97" s="20" t="s">
        <v>116</v>
      </c>
      <c r="D97" s="19" t="s">
        <v>182</v>
      </c>
      <c r="J97" s="21"/>
    </row>
    <row r="98" spans="1:10" s="19" customFormat="1" ht="12" x14ac:dyDescent="0.2">
      <c r="D98" s="19" t="s">
        <v>172</v>
      </c>
      <c r="E98" s="19">
        <v>2</v>
      </c>
      <c r="F98" s="92">
        <v>0</v>
      </c>
      <c r="G98" s="22">
        <f>E98*F98</f>
        <v>0</v>
      </c>
      <c r="H98" s="23">
        <v>0</v>
      </c>
      <c r="I98" s="23">
        <v>0</v>
      </c>
      <c r="J98" s="20"/>
    </row>
    <row r="99" spans="1:10" s="19" customFormat="1" ht="12" x14ac:dyDescent="0.2">
      <c r="A99" s="19">
        <v>38</v>
      </c>
      <c r="B99" s="20" t="s">
        <v>183</v>
      </c>
      <c r="D99" s="19" t="s">
        <v>184</v>
      </c>
      <c r="J99" s="21"/>
    </row>
    <row r="100" spans="1:10" s="19" customFormat="1" ht="12" x14ac:dyDescent="0.2">
      <c r="D100" s="19" t="s">
        <v>118</v>
      </c>
      <c r="E100" s="19">
        <v>30</v>
      </c>
      <c r="F100" s="92">
        <v>0</v>
      </c>
      <c r="G100" s="22">
        <f>E100*F100</f>
        <v>0</v>
      </c>
      <c r="H100" s="23">
        <v>0</v>
      </c>
      <c r="I100" s="23">
        <v>0</v>
      </c>
      <c r="J100" s="20"/>
    </row>
    <row r="101" spans="1:10" s="19" customFormat="1" ht="12" x14ac:dyDescent="0.2">
      <c r="A101" s="19">
        <v>39</v>
      </c>
      <c r="B101" s="20" t="s">
        <v>185</v>
      </c>
      <c r="D101" s="19" t="s">
        <v>186</v>
      </c>
      <c r="J101" s="21"/>
    </row>
    <row r="102" spans="1:10" s="19" customFormat="1" ht="12" x14ac:dyDescent="0.2">
      <c r="D102" s="19" t="s">
        <v>129</v>
      </c>
      <c r="E102" s="19">
        <v>142</v>
      </c>
      <c r="F102" s="92">
        <v>0</v>
      </c>
      <c r="G102" s="22">
        <f>E102*F102</f>
        <v>0</v>
      </c>
      <c r="H102" s="23">
        <v>1.056338028169014E-3</v>
      </c>
      <c r="I102" s="23">
        <v>0.15</v>
      </c>
      <c r="J102" s="20"/>
    </row>
    <row r="103" spans="1:10" s="19" customFormat="1" ht="12" x14ac:dyDescent="0.2">
      <c r="A103" s="19">
        <v>40</v>
      </c>
      <c r="B103" s="20" t="s">
        <v>187</v>
      </c>
      <c r="D103" s="19" t="s">
        <v>188</v>
      </c>
      <c r="J103" s="21"/>
    </row>
    <row r="104" spans="1:10" s="19" customFormat="1" ht="12" x14ac:dyDescent="0.2">
      <c r="D104" s="19" t="s">
        <v>129</v>
      </c>
      <c r="E104" s="19">
        <v>19</v>
      </c>
      <c r="F104" s="92">
        <v>0</v>
      </c>
      <c r="G104" s="22">
        <f>E104*F104</f>
        <v>0</v>
      </c>
      <c r="H104" s="23">
        <v>5.263157894736842E-3</v>
      </c>
      <c r="I104" s="23">
        <v>0.1</v>
      </c>
      <c r="J104" s="20"/>
    </row>
    <row r="105" spans="1:10" s="19" customFormat="1" ht="12" x14ac:dyDescent="0.2">
      <c r="A105" s="19">
        <v>41</v>
      </c>
      <c r="B105" s="20" t="s">
        <v>189</v>
      </c>
      <c r="D105" s="19" t="s">
        <v>190</v>
      </c>
      <c r="J105" s="21"/>
    </row>
    <row r="106" spans="1:10" s="19" customFormat="1" ht="12" x14ac:dyDescent="0.2">
      <c r="D106" s="19" t="s">
        <v>172</v>
      </c>
      <c r="E106" s="19">
        <v>2</v>
      </c>
      <c r="F106" s="92">
        <v>0</v>
      </c>
      <c r="G106" s="22">
        <f>E106*F106</f>
        <v>0</v>
      </c>
      <c r="H106" s="23">
        <v>5.0000000000000001E-3</v>
      </c>
      <c r="I106" s="23">
        <v>0.01</v>
      </c>
      <c r="J106" s="20"/>
    </row>
    <row r="107" spans="1:10" s="19" customFormat="1" ht="12" x14ac:dyDescent="0.2">
      <c r="A107" s="19">
        <v>42</v>
      </c>
      <c r="B107" s="20" t="s">
        <v>189</v>
      </c>
      <c r="D107" s="19" t="s">
        <v>190</v>
      </c>
      <c r="J107" s="21"/>
    </row>
    <row r="108" spans="1:10" s="19" customFormat="1" ht="12" x14ac:dyDescent="0.2">
      <c r="D108" s="19" t="s">
        <v>172</v>
      </c>
      <c r="E108" s="19">
        <v>2</v>
      </c>
      <c r="F108" s="92">
        <v>0</v>
      </c>
      <c r="G108" s="22">
        <f>E108*F108</f>
        <v>0</v>
      </c>
      <c r="H108" s="23">
        <v>5.0000000000000001E-3</v>
      </c>
      <c r="I108" s="23">
        <v>0.01</v>
      </c>
      <c r="J108" s="20"/>
    </row>
    <row r="109" spans="1:10" s="19" customFormat="1" ht="12" x14ac:dyDescent="0.2">
      <c r="A109" s="19">
        <v>43</v>
      </c>
      <c r="B109" s="20" t="s">
        <v>191</v>
      </c>
      <c r="D109" s="19" t="s">
        <v>192</v>
      </c>
      <c r="J109" s="21"/>
    </row>
    <row r="110" spans="1:10" s="19" customFormat="1" ht="12" x14ac:dyDescent="0.2">
      <c r="D110" s="19" t="s">
        <v>172</v>
      </c>
      <c r="E110" s="19">
        <v>1</v>
      </c>
      <c r="F110" s="92">
        <v>0</v>
      </c>
      <c r="G110" s="22">
        <f>E110*F110</f>
        <v>0</v>
      </c>
      <c r="H110" s="23">
        <v>0</v>
      </c>
      <c r="I110" s="23">
        <v>0</v>
      </c>
      <c r="J110" s="20"/>
    </row>
    <row r="111" spans="1:10" s="19" customFormat="1" ht="12" x14ac:dyDescent="0.2">
      <c r="A111" s="19">
        <v>44</v>
      </c>
      <c r="B111" s="20" t="s">
        <v>193</v>
      </c>
      <c r="D111" s="19" t="s">
        <v>194</v>
      </c>
      <c r="J111" s="21"/>
    </row>
    <row r="112" spans="1:10" s="19" customFormat="1" ht="12" x14ac:dyDescent="0.2">
      <c r="D112" s="19" t="s">
        <v>172</v>
      </c>
      <c r="E112" s="19">
        <v>1</v>
      </c>
      <c r="F112" s="92">
        <v>0</v>
      </c>
      <c r="G112" s="22">
        <f>E112*F112</f>
        <v>0</v>
      </c>
      <c r="H112" s="23">
        <v>0</v>
      </c>
      <c r="I112" s="23">
        <v>0</v>
      </c>
      <c r="J112" s="20"/>
    </row>
    <row r="113" spans="1:10" s="19" customFormat="1" ht="12" x14ac:dyDescent="0.2">
      <c r="A113" s="19">
        <v>45</v>
      </c>
      <c r="B113" s="20" t="s">
        <v>195</v>
      </c>
      <c r="D113" s="19" t="s">
        <v>196</v>
      </c>
      <c r="J113" s="21"/>
    </row>
    <row r="114" spans="1:10" s="19" customFormat="1" ht="12" x14ac:dyDescent="0.2">
      <c r="D114" s="19" t="s">
        <v>172</v>
      </c>
      <c r="E114" s="19">
        <v>1</v>
      </c>
      <c r="F114" s="92">
        <v>0</v>
      </c>
      <c r="G114" s="22">
        <f>E114*F114</f>
        <v>0</v>
      </c>
      <c r="H114" s="23">
        <v>0</v>
      </c>
      <c r="I114" s="23">
        <v>0</v>
      </c>
      <c r="J114" s="20"/>
    </row>
    <row r="115" spans="1:10" s="19" customFormat="1" ht="12" x14ac:dyDescent="0.2">
      <c r="A115" s="19">
        <v>46</v>
      </c>
      <c r="B115" s="20" t="s">
        <v>197</v>
      </c>
      <c r="D115" s="19" t="s">
        <v>198</v>
      </c>
      <c r="J115" s="21"/>
    </row>
    <row r="116" spans="1:10" s="19" customFormat="1" ht="12" x14ac:dyDescent="0.2">
      <c r="D116" s="19" t="s">
        <v>172</v>
      </c>
      <c r="E116" s="19">
        <v>1</v>
      </c>
      <c r="F116" s="92">
        <v>0</v>
      </c>
      <c r="G116" s="22">
        <f>E116*F116</f>
        <v>0</v>
      </c>
      <c r="H116" s="23">
        <v>0</v>
      </c>
      <c r="I116" s="23">
        <v>0</v>
      </c>
      <c r="J116" s="20"/>
    </row>
    <row r="117" spans="1:10" s="19" customFormat="1" ht="12" x14ac:dyDescent="0.2">
      <c r="A117" s="19">
        <v>47</v>
      </c>
      <c r="B117" s="20" t="s">
        <v>199</v>
      </c>
      <c r="D117" s="19" t="s">
        <v>200</v>
      </c>
      <c r="J117" s="21"/>
    </row>
    <row r="118" spans="1:10" s="19" customFormat="1" ht="12" x14ac:dyDescent="0.2">
      <c r="D118" s="19" t="s">
        <v>172</v>
      </c>
      <c r="E118" s="19">
        <v>3</v>
      </c>
      <c r="F118" s="92">
        <v>0</v>
      </c>
      <c r="G118" s="22">
        <f>E118*F118</f>
        <v>0</v>
      </c>
      <c r="H118" s="23">
        <v>0</v>
      </c>
      <c r="I118" s="23">
        <v>0</v>
      </c>
      <c r="J118" s="20"/>
    </row>
    <row r="119" spans="1:10" s="19" customFormat="1" ht="12" x14ac:dyDescent="0.2">
      <c r="A119" s="19">
        <v>48</v>
      </c>
      <c r="B119" s="20" t="s">
        <v>201</v>
      </c>
      <c r="D119" s="19" t="s">
        <v>202</v>
      </c>
      <c r="J119" s="21"/>
    </row>
    <row r="120" spans="1:10" s="19" customFormat="1" ht="12" x14ac:dyDescent="0.2">
      <c r="D120" s="19" t="s">
        <v>172</v>
      </c>
      <c r="E120" s="19">
        <v>6</v>
      </c>
      <c r="F120" s="92">
        <v>0</v>
      </c>
      <c r="G120" s="22">
        <f>E120*F120</f>
        <v>0</v>
      </c>
      <c r="H120" s="23">
        <v>0</v>
      </c>
      <c r="I120" s="23">
        <v>0</v>
      </c>
      <c r="J120" s="20"/>
    </row>
    <row r="121" spans="1:10" s="19" customFormat="1" ht="12" x14ac:dyDescent="0.2">
      <c r="A121" s="19">
        <v>49</v>
      </c>
      <c r="B121" s="20" t="s">
        <v>203</v>
      </c>
      <c r="D121" s="19" t="s">
        <v>204</v>
      </c>
      <c r="J121" s="21"/>
    </row>
    <row r="122" spans="1:10" s="19" customFormat="1" ht="12" x14ac:dyDescent="0.2">
      <c r="D122" s="19" t="s">
        <v>172</v>
      </c>
      <c r="E122" s="19">
        <v>1</v>
      </c>
      <c r="F122" s="92">
        <v>0</v>
      </c>
      <c r="G122" s="22">
        <f>E122*F122</f>
        <v>0</v>
      </c>
      <c r="H122" s="23">
        <v>0.01</v>
      </c>
      <c r="I122" s="23">
        <v>0.01</v>
      </c>
      <c r="J122" s="20"/>
    </row>
    <row r="123" spans="1:10" s="19" customFormat="1" ht="12" x14ac:dyDescent="0.2">
      <c r="A123" s="19">
        <v>50</v>
      </c>
      <c r="B123" s="20" t="s">
        <v>205</v>
      </c>
      <c r="D123" s="19" t="s">
        <v>206</v>
      </c>
      <c r="J123" s="21"/>
    </row>
    <row r="124" spans="1:10" s="19" customFormat="1" ht="12" x14ac:dyDescent="0.2">
      <c r="D124" s="19" t="s">
        <v>172</v>
      </c>
      <c r="E124" s="19">
        <v>1</v>
      </c>
      <c r="F124" s="92">
        <v>0</v>
      </c>
      <c r="G124" s="22">
        <f>E124*F124</f>
        <v>0</v>
      </c>
      <c r="H124" s="23">
        <v>0</v>
      </c>
      <c r="I124" s="23">
        <v>0</v>
      </c>
      <c r="J124" s="20"/>
    </row>
    <row r="125" spans="1:10" s="19" customFormat="1" ht="12" x14ac:dyDescent="0.2">
      <c r="A125" s="19">
        <v>51</v>
      </c>
      <c r="B125" s="20" t="s">
        <v>207</v>
      </c>
      <c r="D125" s="19" t="s">
        <v>208</v>
      </c>
      <c r="J125" s="21"/>
    </row>
    <row r="126" spans="1:10" s="19" customFormat="1" ht="12" x14ac:dyDescent="0.2">
      <c r="D126" s="19" t="s">
        <v>172</v>
      </c>
      <c r="E126" s="19">
        <v>1</v>
      </c>
      <c r="F126" s="92">
        <v>0</v>
      </c>
      <c r="G126" s="22">
        <f>E126*F126</f>
        <v>0</v>
      </c>
      <c r="H126" s="23">
        <v>0</v>
      </c>
      <c r="I126" s="23">
        <v>0</v>
      </c>
      <c r="J126" s="20"/>
    </row>
    <row r="127" spans="1:10" s="24" customFormat="1" ht="15" x14ac:dyDescent="0.25">
      <c r="B127" s="13" t="s">
        <v>209</v>
      </c>
      <c r="C127"/>
      <c r="F127" s="25"/>
      <c r="G127" s="26">
        <f>SUM(G92,G94,G96,G98,G100,G102,G104,G106,G108,G110,G112,G114,G116,G118,G120,G122,G124,G126)</f>
        <v>0</v>
      </c>
      <c r="H127" s="27"/>
      <c r="I127" s="27">
        <v>0.28000000000000003</v>
      </c>
      <c r="J127" s="28"/>
    </row>
    <row r="129" spans="1:10" s="18" customFormat="1" ht="14.25" x14ac:dyDescent="0.2">
      <c r="A129" s="16">
        <v>799</v>
      </c>
      <c r="B129" s="16" t="s">
        <v>210</v>
      </c>
      <c r="C129" s="16"/>
      <c r="D129" s="16"/>
      <c r="E129" s="16"/>
      <c r="F129" s="16"/>
      <c r="G129" s="16"/>
      <c r="H129" s="16"/>
      <c r="I129" s="16"/>
      <c r="J129" s="17"/>
    </row>
    <row r="130" spans="1:10" s="19" customFormat="1" ht="12" x14ac:dyDescent="0.2">
      <c r="A130" s="19">
        <v>52</v>
      </c>
      <c r="B130" s="20" t="s">
        <v>212</v>
      </c>
      <c r="D130" s="19" t="s">
        <v>213</v>
      </c>
      <c r="J130" s="21"/>
    </row>
    <row r="131" spans="1:10" s="19" customFormat="1" ht="12" x14ac:dyDescent="0.2">
      <c r="D131" s="19" t="s">
        <v>84</v>
      </c>
      <c r="E131" s="19">
        <v>20</v>
      </c>
      <c r="F131" s="92">
        <v>0</v>
      </c>
      <c r="G131" s="22">
        <f>E131*F131</f>
        <v>0</v>
      </c>
      <c r="H131" s="23">
        <v>0</v>
      </c>
      <c r="I131" s="23">
        <v>0</v>
      </c>
      <c r="J131" s="20"/>
    </row>
    <row r="132" spans="1:10" s="19" customFormat="1" ht="12" x14ac:dyDescent="0.2">
      <c r="A132" s="19">
        <v>53</v>
      </c>
      <c r="B132" s="20" t="s">
        <v>214</v>
      </c>
      <c r="D132" s="19" t="s">
        <v>215</v>
      </c>
      <c r="J132" s="21"/>
    </row>
    <row r="133" spans="1:10" s="19" customFormat="1" ht="12" x14ac:dyDescent="0.2">
      <c r="D133" s="19" t="s">
        <v>84</v>
      </c>
      <c r="E133" s="19">
        <v>15</v>
      </c>
      <c r="F133" s="92">
        <v>0</v>
      </c>
      <c r="G133" s="22">
        <f>E133*F133</f>
        <v>0</v>
      </c>
      <c r="H133" s="23">
        <v>0</v>
      </c>
      <c r="I133" s="23">
        <v>0</v>
      </c>
      <c r="J133" s="20"/>
    </row>
    <row r="134" spans="1:10" s="19" customFormat="1" ht="12" x14ac:dyDescent="0.2">
      <c r="A134" s="19">
        <v>54</v>
      </c>
      <c r="B134" s="20" t="s">
        <v>216</v>
      </c>
      <c r="D134" s="19" t="s">
        <v>217</v>
      </c>
      <c r="J134" s="21"/>
    </row>
    <row r="135" spans="1:10" s="19" customFormat="1" ht="12" x14ac:dyDescent="0.2">
      <c r="D135" s="19" t="s">
        <v>84</v>
      </c>
      <c r="E135" s="19">
        <v>9</v>
      </c>
      <c r="F135" s="92">
        <v>0</v>
      </c>
      <c r="G135" s="22">
        <f>E135*F135</f>
        <v>0</v>
      </c>
      <c r="H135" s="23">
        <v>0</v>
      </c>
      <c r="I135" s="23">
        <v>0</v>
      </c>
      <c r="J135" s="20"/>
    </row>
    <row r="136" spans="1:10" s="24" customFormat="1" ht="15" x14ac:dyDescent="0.25">
      <c r="B136" s="13" t="s">
        <v>218</v>
      </c>
      <c r="C136"/>
      <c r="F136" s="25"/>
      <c r="G136" s="26">
        <f>SUM(G131,G133,G135)</f>
        <v>0</v>
      </c>
      <c r="H136" s="27"/>
      <c r="I136" s="27">
        <v>0</v>
      </c>
      <c r="J136" s="28"/>
    </row>
    <row r="138" spans="1:10" s="18" customFormat="1" ht="14.25" x14ac:dyDescent="0.2">
      <c r="A138" s="16" t="s">
        <v>219</v>
      </c>
      <c r="B138" s="16" t="s">
        <v>220</v>
      </c>
      <c r="C138" s="16"/>
      <c r="D138" s="16"/>
      <c r="E138" s="16"/>
      <c r="F138" s="16"/>
      <c r="G138" s="16"/>
      <c r="H138" s="16"/>
      <c r="I138" s="16"/>
      <c r="J138" s="17"/>
    </row>
    <row r="139" spans="1:10" s="19" customFormat="1" ht="12" x14ac:dyDescent="0.2">
      <c r="A139" s="19">
        <v>55</v>
      </c>
      <c r="B139" s="20" t="s">
        <v>221</v>
      </c>
      <c r="D139" s="19" t="s">
        <v>222</v>
      </c>
      <c r="J139" s="21"/>
    </row>
    <row r="140" spans="1:10" s="19" customFormat="1" ht="12" x14ac:dyDescent="0.2">
      <c r="D140" s="19" t="s">
        <v>129</v>
      </c>
      <c r="E140" s="19">
        <v>160</v>
      </c>
      <c r="F140" s="92">
        <v>0</v>
      </c>
      <c r="G140" s="22">
        <f>E140*F140</f>
        <v>0</v>
      </c>
      <c r="H140" s="23">
        <v>0</v>
      </c>
      <c r="I140" s="23">
        <v>0</v>
      </c>
      <c r="J140" s="20"/>
    </row>
    <row r="141" spans="1:10" s="24" customFormat="1" ht="15" x14ac:dyDescent="0.25">
      <c r="B141" s="13" t="s">
        <v>223</v>
      </c>
      <c r="C141"/>
      <c r="F141" s="25"/>
      <c r="G141" s="26">
        <f>G140</f>
        <v>0</v>
      </c>
      <c r="H141" s="27"/>
      <c r="I141" s="27">
        <v>0</v>
      </c>
      <c r="J141" s="28"/>
    </row>
    <row r="143" spans="1:10" s="18" customFormat="1" ht="14.25" x14ac:dyDescent="0.2">
      <c r="A143" s="16" t="s">
        <v>224</v>
      </c>
      <c r="B143" s="16" t="s">
        <v>225</v>
      </c>
      <c r="C143" s="16"/>
      <c r="D143" s="16"/>
      <c r="E143" s="16"/>
      <c r="F143" s="16"/>
      <c r="G143" s="16"/>
      <c r="H143" s="16"/>
      <c r="I143" s="16"/>
      <c r="J143" s="17"/>
    </row>
    <row r="144" spans="1:10" s="19" customFormat="1" ht="12" x14ac:dyDescent="0.2">
      <c r="A144" s="19">
        <v>56</v>
      </c>
      <c r="B144" s="20" t="s">
        <v>226</v>
      </c>
      <c r="D144" s="19" t="s">
        <v>227</v>
      </c>
      <c r="J144" s="21"/>
    </row>
    <row r="145" spans="1:10" s="19" customFormat="1" ht="12" x14ac:dyDescent="0.2">
      <c r="D145" s="19" t="s">
        <v>126</v>
      </c>
      <c r="E145" s="19">
        <v>142</v>
      </c>
      <c r="F145" s="92">
        <v>0</v>
      </c>
      <c r="G145" s="22">
        <f>E145*F145</f>
        <v>0</v>
      </c>
      <c r="H145" s="23">
        <v>0</v>
      </c>
      <c r="I145" s="23">
        <v>0</v>
      </c>
      <c r="J145" s="20"/>
    </row>
    <row r="146" spans="1:10" s="19" customFormat="1" ht="12" x14ac:dyDescent="0.2">
      <c r="A146" s="19">
        <v>57</v>
      </c>
      <c r="B146" s="20" t="s">
        <v>228</v>
      </c>
      <c r="D146" s="19" t="s">
        <v>229</v>
      </c>
      <c r="J146" s="21"/>
    </row>
    <row r="147" spans="1:10" s="19" customFormat="1" ht="12" x14ac:dyDescent="0.2">
      <c r="D147" s="19" t="s">
        <v>126</v>
      </c>
      <c r="E147" s="19">
        <v>19</v>
      </c>
      <c r="F147" s="92">
        <v>0</v>
      </c>
      <c r="G147" s="22">
        <f>E147*F147</f>
        <v>0</v>
      </c>
      <c r="H147" s="23">
        <v>0</v>
      </c>
      <c r="I147" s="23">
        <v>0</v>
      </c>
      <c r="J147" s="20"/>
    </row>
    <row r="148" spans="1:10" s="19" customFormat="1" ht="12" x14ac:dyDescent="0.2">
      <c r="A148" s="19">
        <v>58</v>
      </c>
      <c r="B148" s="20" t="s">
        <v>230</v>
      </c>
      <c r="D148" s="19" t="s">
        <v>231</v>
      </c>
      <c r="J148" s="21"/>
    </row>
    <row r="149" spans="1:10" s="19" customFormat="1" ht="12" x14ac:dyDescent="0.2">
      <c r="D149" s="19" t="s">
        <v>126</v>
      </c>
      <c r="E149" s="19">
        <v>142</v>
      </c>
      <c r="F149" s="92">
        <v>0</v>
      </c>
      <c r="G149" s="22">
        <f>E149*F149</f>
        <v>0</v>
      </c>
      <c r="H149" s="23">
        <v>0</v>
      </c>
      <c r="I149" s="23">
        <v>0</v>
      </c>
      <c r="J149" s="20"/>
    </row>
    <row r="150" spans="1:10" s="19" customFormat="1" ht="12" x14ac:dyDescent="0.2">
      <c r="A150" s="19">
        <v>59</v>
      </c>
      <c r="B150" s="20" t="s">
        <v>232</v>
      </c>
      <c r="D150" s="19" t="s">
        <v>233</v>
      </c>
      <c r="J150" s="21"/>
    </row>
    <row r="151" spans="1:10" s="19" customFormat="1" ht="12" x14ac:dyDescent="0.2">
      <c r="D151" s="19" t="s">
        <v>118</v>
      </c>
      <c r="E151" s="19">
        <v>2</v>
      </c>
      <c r="F151" s="92">
        <v>0</v>
      </c>
      <c r="G151" s="22">
        <f>E151*F151</f>
        <v>0</v>
      </c>
      <c r="H151" s="23">
        <v>0</v>
      </c>
      <c r="I151" s="23">
        <v>0</v>
      </c>
      <c r="J151" s="20"/>
    </row>
    <row r="152" spans="1:10" s="19" customFormat="1" ht="12" x14ac:dyDescent="0.2">
      <c r="A152" s="19">
        <v>60</v>
      </c>
      <c r="B152" s="20" t="s">
        <v>234</v>
      </c>
      <c r="D152" s="19" t="s">
        <v>235</v>
      </c>
      <c r="J152" s="21"/>
    </row>
    <row r="153" spans="1:10" s="19" customFormat="1" ht="12" x14ac:dyDescent="0.2">
      <c r="D153" s="19" t="s">
        <v>118</v>
      </c>
      <c r="E153" s="19">
        <v>6</v>
      </c>
      <c r="F153" s="92"/>
      <c r="G153" s="22">
        <f>E153*F153</f>
        <v>0</v>
      </c>
      <c r="H153" s="23">
        <v>0</v>
      </c>
      <c r="I153" s="23">
        <v>0</v>
      </c>
      <c r="J153" s="20"/>
    </row>
    <row r="154" spans="1:10" s="19" customFormat="1" ht="12" x14ac:dyDescent="0.2">
      <c r="A154" s="19">
        <v>61</v>
      </c>
      <c r="B154" s="20" t="s">
        <v>236</v>
      </c>
      <c r="D154" s="19" t="s">
        <v>237</v>
      </c>
      <c r="J154" s="21"/>
    </row>
    <row r="155" spans="1:10" s="19" customFormat="1" ht="12" x14ac:dyDescent="0.2">
      <c r="D155" s="19" t="s">
        <v>126</v>
      </c>
      <c r="E155" s="19">
        <v>161</v>
      </c>
      <c r="F155" s="92">
        <v>0</v>
      </c>
      <c r="G155" s="22">
        <f>E155*F155</f>
        <v>0</v>
      </c>
      <c r="H155" s="23">
        <v>0</v>
      </c>
      <c r="I155" s="23">
        <v>0</v>
      </c>
      <c r="J155" s="20"/>
    </row>
    <row r="156" spans="1:10" s="24" customFormat="1" ht="15" x14ac:dyDescent="0.25">
      <c r="B156" s="13" t="s">
        <v>238</v>
      </c>
      <c r="C156"/>
      <c r="F156" s="25"/>
      <c r="G156" s="26">
        <f>SUM(G145,G147,G149,G151,G153,G155)</f>
        <v>0</v>
      </c>
      <c r="H156" s="27"/>
      <c r="I156" s="27">
        <v>0</v>
      </c>
      <c r="J156" s="28"/>
    </row>
    <row r="158" spans="1:10" s="18" customFormat="1" ht="14.25" x14ac:dyDescent="0.2">
      <c r="A158" s="16" t="s">
        <v>239</v>
      </c>
      <c r="B158" s="16" t="s">
        <v>240</v>
      </c>
      <c r="C158" s="16"/>
      <c r="D158" s="16"/>
      <c r="E158" s="16"/>
      <c r="F158" s="16"/>
      <c r="G158" s="16"/>
      <c r="H158" s="16"/>
      <c r="I158" s="16"/>
      <c r="J158" s="17"/>
    </row>
    <row r="159" spans="1:10" s="19" customFormat="1" ht="12" x14ac:dyDescent="0.2">
      <c r="A159" s="19">
        <v>62</v>
      </c>
      <c r="B159" s="20" t="s">
        <v>241</v>
      </c>
      <c r="D159" s="19" t="s">
        <v>242</v>
      </c>
      <c r="J159" s="21"/>
    </row>
    <row r="160" spans="1:10" s="19" customFormat="1" ht="12" x14ac:dyDescent="0.2">
      <c r="D160" s="19" t="s">
        <v>126</v>
      </c>
      <c r="E160" s="19">
        <v>162</v>
      </c>
      <c r="F160" s="92">
        <v>0</v>
      </c>
      <c r="G160" s="22">
        <f>E160*F160</f>
        <v>0</v>
      </c>
      <c r="H160" s="23">
        <v>0</v>
      </c>
      <c r="I160" s="23">
        <v>0</v>
      </c>
      <c r="J160" s="20"/>
    </row>
    <row r="161" spans="1:10" s="19" customFormat="1" ht="12" x14ac:dyDescent="0.2">
      <c r="A161" s="19">
        <v>63</v>
      </c>
      <c r="B161" s="20" t="s">
        <v>243</v>
      </c>
      <c r="D161" s="19" t="s">
        <v>244</v>
      </c>
      <c r="J161" s="21"/>
    </row>
    <row r="162" spans="1:10" s="19" customFormat="1" ht="12" x14ac:dyDescent="0.2">
      <c r="D162" s="19" t="s">
        <v>126</v>
      </c>
      <c r="E162" s="19">
        <v>162</v>
      </c>
      <c r="F162" s="92">
        <v>0</v>
      </c>
      <c r="G162" s="22">
        <f>E162*F162</f>
        <v>0</v>
      </c>
      <c r="H162" s="23">
        <v>0</v>
      </c>
      <c r="I162" s="23">
        <v>0</v>
      </c>
      <c r="J162" s="20"/>
    </row>
    <row r="163" spans="1:10" s="19" customFormat="1" ht="12" x14ac:dyDescent="0.2">
      <c r="A163" s="19">
        <v>64</v>
      </c>
      <c r="B163" s="20" t="s">
        <v>245</v>
      </c>
      <c r="D163" s="19" t="s">
        <v>246</v>
      </c>
      <c r="J163" s="21"/>
    </row>
    <row r="164" spans="1:10" s="19" customFormat="1" ht="12" x14ac:dyDescent="0.2">
      <c r="D164" s="19" t="s">
        <v>126</v>
      </c>
      <c r="E164" s="19">
        <v>4</v>
      </c>
      <c r="F164" s="92">
        <v>0</v>
      </c>
      <c r="G164" s="22">
        <f>E164*F164</f>
        <v>0</v>
      </c>
      <c r="H164" s="23">
        <v>0</v>
      </c>
      <c r="I164" s="23">
        <v>0</v>
      </c>
      <c r="J164" s="20"/>
    </row>
    <row r="165" spans="1:10" s="24" customFormat="1" ht="15" x14ac:dyDescent="0.25">
      <c r="B165" s="13" t="s">
        <v>247</v>
      </c>
      <c r="C165"/>
      <c r="F165" s="25"/>
      <c r="G165" s="26">
        <f>SUM(G160,G162,G164)</f>
        <v>0</v>
      </c>
      <c r="H165" s="27"/>
      <c r="I165" s="27">
        <v>0</v>
      </c>
      <c r="J165" s="28"/>
    </row>
    <row r="167" spans="1:10" s="18" customFormat="1" ht="14.25" x14ac:dyDescent="0.2">
      <c r="A167" s="16"/>
      <c r="B167" s="16"/>
      <c r="C167" t="s">
        <v>254</v>
      </c>
      <c r="D167" s="110" t="s">
        <v>255</v>
      </c>
      <c r="E167" s="110"/>
      <c r="F167" s="110"/>
      <c r="G167" s="16"/>
      <c r="H167" s="16"/>
      <c r="I167" s="16"/>
      <c r="J167" s="17"/>
    </row>
  </sheetData>
  <sheetProtection sheet="1"/>
  <mergeCells count="1">
    <mergeCell ref="D167:F16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KryciList.xls</vt:lpstr>
      <vt:lpstr>RekapitulaceSD.xls</vt:lpstr>
      <vt:lpstr>PolozRozpisNakladu.xls</vt:lpstr>
      <vt:lpstr>PolozRozpisNakladu.xls!Názvy_tisku</vt:lpstr>
      <vt:lpstr>RekapitulaceSD.xls!Názvy_tisku</vt:lpstr>
      <vt:lpstr>KryciList.xls!Oblast_tisku</vt:lpstr>
      <vt:lpstr>PolozRozpisNakladu.xls!Oblast_tisku</vt:lpstr>
      <vt:lpstr>RekapitulaceSD.xls!Oblast_tisku</vt:lpstr>
    </vt:vector>
  </TitlesOfParts>
  <Company>PESLAR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Jiýˇ Peslar</dc:creator>
  <cp:lastModifiedBy>Koškovský Milan</cp:lastModifiedBy>
  <dcterms:created xsi:type="dcterms:W3CDTF">2016-09-08T14:31:41Z</dcterms:created>
  <dcterms:modified xsi:type="dcterms:W3CDTF">2020-08-11T14:09:05Z</dcterms:modified>
</cp:coreProperties>
</file>