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IO\IOd\Spolecne\30_aktivni akce_IOd\10_akce_vl zdroje\VL_2020_NBP_KNPT_vestavba soc kabinky\2. kolo\zadání\"/>
    </mc:Choice>
  </mc:AlternateContent>
  <bookViews>
    <workbookView xWindow="0" yWindow="0" windowWidth="21570" windowHeight="9405" activeTab="3"/>
  </bookViews>
  <sheets>
    <sheet name="Pokyny pro vyplnění" sheetId="11" r:id="rId1"/>
    <sheet name="Stavba" sheetId="1" r:id="rId2"/>
    <sheet name="VzorPolozky" sheetId="10" state="hidden" r:id="rId3"/>
    <sheet name="02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'02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'02 01 Pol'!$A$1:$X$239</definedName>
    <definedName name="_xlnm.Print_Area" localSheetId="1">Stavba!$A$1:$J$71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70" i="1" l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G41" i="1"/>
  <c r="F41" i="1"/>
  <c r="G40" i="1"/>
  <c r="F40" i="1"/>
  <c r="G39" i="1"/>
  <c r="F39" i="1"/>
  <c r="G229" i="12"/>
  <c r="G9" i="12"/>
  <c r="M9" i="12" s="1"/>
  <c r="I9" i="12"/>
  <c r="I8" i="12" s="1"/>
  <c r="K9" i="12"/>
  <c r="K8" i="12" s="1"/>
  <c r="O9" i="12"/>
  <c r="Q9" i="12"/>
  <c r="Q8" i="12" s="1"/>
  <c r="V9" i="12"/>
  <c r="V8" i="12" s="1"/>
  <c r="G11" i="12"/>
  <c r="I11" i="12"/>
  <c r="K11" i="12"/>
  <c r="M11" i="12"/>
  <c r="O11" i="12"/>
  <c r="Q11" i="12"/>
  <c r="V11" i="12"/>
  <c r="G13" i="12"/>
  <c r="I13" i="12"/>
  <c r="K13" i="12"/>
  <c r="M13" i="12"/>
  <c r="O13" i="12"/>
  <c r="Q13" i="12"/>
  <c r="V13" i="12"/>
  <c r="G15" i="12"/>
  <c r="G8" i="12" s="1"/>
  <c r="I15" i="12"/>
  <c r="K15" i="12"/>
  <c r="O15" i="12"/>
  <c r="O8" i="12" s="1"/>
  <c r="Q15" i="12"/>
  <c r="V15" i="12"/>
  <c r="G17" i="12"/>
  <c r="M17" i="12" s="1"/>
  <c r="I17" i="12"/>
  <c r="K17" i="12"/>
  <c r="O17" i="12"/>
  <c r="Q17" i="12"/>
  <c r="V17" i="12"/>
  <c r="G18" i="12"/>
  <c r="I18" i="12"/>
  <c r="K18" i="12"/>
  <c r="M18" i="12"/>
  <c r="O18" i="12"/>
  <c r="Q18" i="12"/>
  <c r="V18" i="12"/>
  <c r="G20" i="12"/>
  <c r="I20" i="12"/>
  <c r="K20" i="12"/>
  <c r="M20" i="12"/>
  <c r="O20" i="12"/>
  <c r="Q20" i="12"/>
  <c r="V20" i="12"/>
  <c r="G22" i="12"/>
  <c r="M22" i="12" s="1"/>
  <c r="I22" i="12"/>
  <c r="K22" i="12"/>
  <c r="O22" i="12"/>
  <c r="Q22" i="12"/>
  <c r="V22" i="12"/>
  <c r="G23" i="12"/>
  <c r="M23" i="12" s="1"/>
  <c r="I23" i="12"/>
  <c r="K23" i="12"/>
  <c r="O23" i="12"/>
  <c r="Q23" i="12"/>
  <c r="V23" i="12"/>
  <c r="K25" i="12"/>
  <c r="V25" i="12"/>
  <c r="G26" i="12"/>
  <c r="I26" i="12"/>
  <c r="I25" i="12" s="1"/>
  <c r="K26" i="12"/>
  <c r="M26" i="12"/>
  <c r="O26" i="12"/>
  <c r="Q26" i="12"/>
  <c r="Q25" i="12" s="1"/>
  <c r="V26" i="12"/>
  <c r="G27" i="12"/>
  <c r="G25" i="12" s="1"/>
  <c r="I27" i="12"/>
  <c r="K27" i="12"/>
  <c r="O27" i="12"/>
  <c r="O25" i="12" s="1"/>
  <c r="Q27" i="12"/>
  <c r="V27" i="12"/>
  <c r="G30" i="12"/>
  <c r="I30" i="12"/>
  <c r="K30" i="12"/>
  <c r="M30" i="12"/>
  <c r="O30" i="12"/>
  <c r="Q30" i="12"/>
  <c r="V30" i="12"/>
  <c r="G33" i="12"/>
  <c r="I33" i="12"/>
  <c r="I32" i="12" s="1"/>
  <c r="K33" i="12"/>
  <c r="M33" i="12"/>
  <c r="O33" i="12"/>
  <c r="Q33" i="12"/>
  <c r="Q32" i="12" s="1"/>
  <c r="V33" i="12"/>
  <c r="G35" i="12"/>
  <c r="G32" i="12" s="1"/>
  <c r="I35" i="12"/>
  <c r="K35" i="12"/>
  <c r="O35" i="12"/>
  <c r="O32" i="12" s="1"/>
  <c r="Q35" i="12"/>
  <c r="V35" i="12"/>
  <c r="G36" i="12"/>
  <c r="I36" i="12"/>
  <c r="K36" i="12"/>
  <c r="M36" i="12"/>
  <c r="O36" i="12"/>
  <c r="Q36" i="12"/>
  <c r="V36" i="12"/>
  <c r="G37" i="12"/>
  <c r="M37" i="12" s="1"/>
  <c r="I37" i="12"/>
  <c r="K37" i="12"/>
  <c r="K32" i="12" s="1"/>
  <c r="O37" i="12"/>
  <c r="Q37" i="12"/>
  <c r="V37" i="12"/>
  <c r="V32" i="12" s="1"/>
  <c r="I39" i="12"/>
  <c r="G40" i="12"/>
  <c r="G39" i="12" s="1"/>
  <c r="I40" i="12"/>
  <c r="K40" i="12"/>
  <c r="K39" i="12" s="1"/>
  <c r="O40" i="12"/>
  <c r="O39" i="12" s="1"/>
  <c r="Q40" i="12"/>
  <c r="Q39" i="12" s="1"/>
  <c r="V40" i="12"/>
  <c r="V39" i="12" s="1"/>
  <c r="I42" i="12"/>
  <c r="Q42" i="12"/>
  <c r="G43" i="12"/>
  <c r="M43" i="12" s="1"/>
  <c r="I43" i="12"/>
  <c r="K43" i="12"/>
  <c r="K42" i="12" s="1"/>
  <c r="O43" i="12"/>
  <c r="O42" i="12" s="1"/>
  <c r="Q43" i="12"/>
  <c r="V43" i="12"/>
  <c r="V42" i="12" s="1"/>
  <c r="G45" i="12"/>
  <c r="I45" i="12"/>
  <c r="K45" i="12"/>
  <c r="M45" i="12"/>
  <c r="O45" i="12"/>
  <c r="Q45" i="12"/>
  <c r="V45" i="12"/>
  <c r="G46" i="12"/>
  <c r="M46" i="12" s="1"/>
  <c r="I46" i="12"/>
  <c r="K46" i="12"/>
  <c r="O46" i="12"/>
  <c r="Q46" i="12"/>
  <c r="V46" i="12"/>
  <c r="I47" i="12"/>
  <c r="Q47" i="12"/>
  <c r="G48" i="12"/>
  <c r="M48" i="12" s="1"/>
  <c r="M47" i="12" s="1"/>
  <c r="I48" i="12"/>
  <c r="K48" i="12"/>
  <c r="K47" i="12" s="1"/>
  <c r="O48" i="12"/>
  <c r="O47" i="12" s="1"/>
  <c r="Q48" i="12"/>
  <c r="V48" i="12"/>
  <c r="V47" i="12" s="1"/>
  <c r="G51" i="12"/>
  <c r="G50" i="12" s="1"/>
  <c r="I51" i="12"/>
  <c r="I50" i="12" s="1"/>
  <c r="K51" i="12"/>
  <c r="K50" i="12" s="1"/>
  <c r="O51" i="12"/>
  <c r="O50" i="12" s="1"/>
  <c r="Q51" i="12"/>
  <c r="Q50" i="12" s="1"/>
  <c r="V51" i="12"/>
  <c r="V50" i="12" s="1"/>
  <c r="G55" i="12"/>
  <c r="G54" i="12" s="1"/>
  <c r="I55" i="12"/>
  <c r="K55" i="12"/>
  <c r="K54" i="12" s="1"/>
  <c r="M55" i="12"/>
  <c r="O55" i="12"/>
  <c r="O54" i="12" s="1"/>
  <c r="Q55" i="12"/>
  <c r="V55" i="12"/>
  <c r="V54" i="12" s="1"/>
  <c r="G58" i="12"/>
  <c r="I58" i="12"/>
  <c r="K58" i="12"/>
  <c r="M58" i="12"/>
  <c r="O58" i="12"/>
  <c r="Q58" i="12"/>
  <c r="V58" i="12"/>
  <c r="G60" i="12"/>
  <c r="M60" i="12" s="1"/>
  <c r="I60" i="12"/>
  <c r="K60" i="12"/>
  <c r="O60" i="12"/>
  <c r="Q60" i="12"/>
  <c r="V60" i="12"/>
  <c r="G62" i="12"/>
  <c r="I62" i="12"/>
  <c r="I54" i="12" s="1"/>
  <c r="K62" i="12"/>
  <c r="M62" i="12"/>
  <c r="O62" i="12"/>
  <c r="Q62" i="12"/>
  <c r="Q54" i="12" s="1"/>
  <c r="V62" i="12"/>
  <c r="G64" i="12"/>
  <c r="I64" i="12"/>
  <c r="K64" i="12"/>
  <c r="M64" i="12"/>
  <c r="O64" i="12"/>
  <c r="Q64" i="12"/>
  <c r="V64" i="12"/>
  <c r="G65" i="12"/>
  <c r="I65" i="12"/>
  <c r="K65" i="12"/>
  <c r="M65" i="12"/>
  <c r="O65" i="12"/>
  <c r="Q65" i="12"/>
  <c r="V65" i="12"/>
  <c r="G67" i="12"/>
  <c r="M67" i="12" s="1"/>
  <c r="I67" i="12"/>
  <c r="K67" i="12"/>
  <c r="O67" i="12"/>
  <c r="Q67" i="12"/>
  <c r="V67" i="12"/>
  <c r="G70" i="12"/>
  <c r="I70" i="12"/>
  <c r="K70" i="12"/>
  <c r="M70" i="12"/>
  <c r="O70" i="12"/>
  <c r="Q70" i="12"/>
  <c r="V70" i="12"/>
  <c r="G71" i="12"/>
  <c r="I71" i="12"/>
  <c r="K71" i="12"/>
  <c r="M71" i="12"/>
  <c r="O71" i="12"/>
  <c r="Q71" i="12"/>
  <c r="V71" i="12"/>
  <c r="G74" i="12"/>
  <c r="I74" i="12"/>
  <c r="K74" i="12"/>
  <c r="M74" i="12"/>
  <c r="O74" i="12"/>
  <c r="Q74" i="12"/>
  <c r="V74" i="12"/>
  <c r="G76" i="12"/>
  <c r="M76" i="12" s="1"/>
  <c r="I76" i="12"/>
  <c r="K76" i="12"/>
  <c r="O76" i="12"/>
  <c r="Q76" i="12"/>
  <c r="V76" i="12"/>
  <c r="G78" i="12"/>
  <c r="I78" i="12"/>
  <c r="K78" i="12"/>
  <c r="M78" i="12"/>
  <c r="O78" i="12"/>
  <c r="Q78" i="12"/>
  <c r="V78" i="12"/>
  <c r="G80" i="12"/>
  <c r="I80" i="12"/>
  <c r="K80" i="12"/>
  <c r="M80" i="12"/>
  <c r="O80" i="12"/>
  <c r="Q80" i="12"/>
  <c r="V80" i="12"/>
  <c r="G82" i="12"/>
  <c r="I82" i="12"/>
  <c r="K82" i="12"/>
  <c r="M82" i="12"/>
  <c r="O82" i="12"/>
  <c r="Q82" i="12"/>
  <c r="V82" i="12"/>
  <c r="G83" i="12"/>
  <c r="M83" i="12" s="1"/>
  <c r="I83" i="12"/>
  <c r="K83" i="12"/>
  <c r="O83" i="12"/>
  <c r="Q83" i="12"/>
  <c r="V83" i="12"/>
  <c r="I85" i="12"/>
  <c r="Q85" i="12"/>
  <c r="G86" i="12"/>
  <c r="G85" i="12" s="1"/>
  <c r="I86" i="12"/>
  <c r="K86" i="12"/>
  <c r="K85" i="12" s="1"/>
  <c r="M86" i="12"/>
  <c r="M85" i="12" s="1"/>
  <c r="O86" i="12"/>
  <c r="O85" i="12" s="1"/>
  <c r="Q86" i="12"/>
  <c r="V86" i="12"/>
  <c r="V85" i="12" s="1"/>
  <c r="G88" i="12"/>
  <c r="G87" i="12" s="1"/>
  <c r="I88" i="12"/>
  <c r="I87" i="12" s="1"/>
  <c r="K88" i="12"/>
  <c r="K87" i="12" s="1"/>
  <c r="O88" i="12"/>
  <c r="O87" i="12" s="1"/>
  <c r="Q88" i="12"/>
  <c r="Q87" i="12" s="1"/>
  <c r="V88" i="12"/>
  <c r="V87" i="12" s="1"/>
  <c r="G90" i="12"/>
  <c r="I90" i="12"/>
  <c r="K90" i="12"/>
  <c r="M90" i="12"/>
  <c r="O90" i="12"/>
  <c r="Q90" i="12"/>
  <c r="V90" i="12"/>
  <c r="G92" i="12"/>
  <c r="I92" i="12"/>
  <c r="K92" i="12"/>
  <c r="M92" i="12"/>
  <c r="O92" i="12"/>
  <c r="Q92" i="12"/>
  <c r="V92" i="12"/>
  <c r="G94" i="12"/>
  <c r="G93" i="12" s="1"/>
  <c r="I94" i="12"/>
  <c r="I93" i="12" s="1"/>
  <c r="K94" i="12"/>
  <c r="K93" i="12" s="1"/>
  <c r="O94" i="12"/>
  <c r="O93" i="12" s="1"/>
  <c r="Q94" i="12"/>
  <c r="Q93" i="12" s="1"/>
  <c r="V94" i="12"/>
  <c r="V93" i="12" s="1"/>
  <c r="G96" i="12"/>
  <c r="I96" i="12"/>
  <c r="K96" i="12"/>
  <c r="M96" i="12"/>
  <c r="O96" i="12"/>
  <c r="Q96" i="12"/>
  <c r="V96" i="12"/>
  <c r="G97" i="12"/>
  <c r="I97" i="12"/>
  <c r="K97" i="12"/>
  <c r="M97" i="12"/>
  <c r="O97" i="12"/>
  <c r="Q97" i="12"/>
  <c r="V97" i="12"/>
  <c r="G99" i="12"/>
  <c r="I99" i="12"/>
  <c r="K99" i="12"/>
  <c r="M99" i="12"/>
  <c r="O99" i="12"/>
  <c r="Q99" i="12"/>
  <c r="V99" i="12"/>
  <c r="G101" i="12"/>
  <c r="M101" i="12" s="1"/>
  <c r="I101" i="12"/>
  <c r="K101" i="12"/>
  <c r="O101" i="12"/>
  <c r="Q101" i="12"/>
  <c r="V101" i="12"/>
  <c r="G103" i="12"/>
  <c r="I103" i="12"/>
  <c r="K103" i="12"/>
  <c r="M103" i="12"/>
  <c r="O103" i="12"/>
  <c r="Q103" i="12"/>
  <c r="V103" i="12"/>
  <c r="G104" i="12"/>
  <c r="I104" i="12"/>
  <c r="K104" i="12"/>
  <c r="M104" i="12"/>
  <c r="O104" i="12"/>
  <c r="Q104" i="12"/>
  <c r="V104" i="12"/>
  <c r="G105" i="12"/>
  <c r="I105" i="12"/>
  <c r="K105" i="12"/>
  <c r="M105" i="12"/>
  <c r="O105" i="12"/>
  <c r="Q105" i="12"/>
  <c r="V105" i="12"/>
  <c r="G106" i="12"/>
  <c r="M106" i="12" s="1"/>
  <c r="I106" i="12"/>
  <c r="K106" i="12"/>
  <c r="O106" i="12"/>
  <c r="Q106" i="12"/>
  <c r="V106" i="12"/>
  <c r="G107" i="12"/>
  <c r="I107" i="12"/>
  <c r="K107" i="12"/>
  <c r="M107" i="12"/>
  <c r="O107" i="12"/>
  <c r="Q107" i="12"/>
  <c r="V107" i="12"/>
  <c r="G109" i="12"/>
  <c r="G108" i="12" s="1"/>
  <c r="I109" i="12"/>
  <c r="I108" i="12" s="1"/>
  <c r="K109" i="12"/>
  <c r="M109" i="12"/>
  <c r="O109" i="12"/>
  <c r="O108" i="12" s="1"/>
  <c r="Q109" i="12"/>
  <c r="Q108" i="12" s="1"/>
  <c r="V109" i="12"/>
  <c r="G110" i="12"/>
  <c r="M110" i="12" s="1"/>
  <c r="I110" i="12"/>
  <c r="K110" i="12"/>
  <c r="O110" i="12"/>
  <c r="Q110" i="12"/>
  <c r="V110" i="12"/>
  <c r="G111" i="12"/>
  <c r="I111" i="12"/>
  <c r="K111" i="12"/>
  <c r="K108" i="12" s="1"/>
  <c r="M111" i="12"/>
  <c r="O111" i="12"/>
  <c r="Q111" i="12"/>
  <c r="V111" i="12"/>
  <c r="V108" i="12" s="1"/>
  <c r="G114" i="12"/>
  <c r="I114" i="12"/>
  <c r="K114" i="12"/>
  <c r="M114" i="12"/>
  <c r="O114" i="12"/>
  <c r="Q114" i="12"/>
  <c r="V114" i="12"/>
  <c r="G117" i="12"/>
  <c r="I117" i="12"/>
  <c r="K117" i="12"/>
  <c r="M117" i="12"/>
  <c r="O117" i="12"/>
  <c r="Q117" i="12"/>
  <c r="V117" i="12"/>
  <c r="G118" i="12"/>
  <c r="M118" i="12" s="1"/>
  <c r="I118" i="12"/>
  <c r="K118" i="12"/>
  <c r="O118" i="12"/>
  <c r="Q118" i="12"/>
  <c r="V118" i="12"/>
  <c r="G119" i="12"/>
  <c r="I119" i="12"/>
  <c r="K119" i="12"/>
  <c r="M119" i="12"/>
  <c r="O119" i="12"/>
  <c r="Q119" i="12"/>
  <c r="V119" i="12"/>
  <c r="G120" i="12"/>
  <c r="I120" i="12"/>
  <c r="K120" i="12"/>
  <c r="M120" i="12"/>
  <c r="O120" i="12"/>
  <c r="Q120" i="12"/>
  <c r="V120" i="12"/>
  <c r="G121" i="12"/>
  <c r="I121" i="12"/>
  <c r="K121" i="12"/>
  <c r="M121" i="12"/>
  <c r="O121" i="12"/>
  <c r="Q121" i="12"/>
  <c r="V121" i="12"/>
  <c r="G123" i="12"/>
  <c r="M123" i="12" s="1"/>
  <c r="I123" i="12"/>
  <c r="K123" i="12"/>
  <c r="O123" i="12"/>
  <c r="Q123" i="12"/>
  <c r="V123" i="12"/>
  <c r="G125" i="12"/>
  <c r="I125" i="12"/>
  <c r="K125" i="12"/>
  <c r="M125" i="12"/>
  <c r="O125" i="12"/>
  <c r="Q125" i="12"/>
  <c r="V125" i="12"/>
  <c r="G126" i="12"/>
  <c r="I126" i="12"/>
  <c r="K126" i="12"/>
  <c r="M126" i="12"/>
  <c r="O126" i="12"/>
  <c r="Q126" i="12"/>
  <c r="V126" i="12"/>
  <c r="G127" i="12"/>
  <c r="I127" i="12"/>
  <c r="K127" i="12"/>
  <c r="M127" i="12"/>
  <c r="O127" i="12"/>
  <c r="Q127" i="12"/>
  <c r="V127" i="12"/>
  <c r="G128" i="12"/>
  <c r="M128" i="12" s="1"/>
  <c r="I128" i="12"/>
  <c r="K128" i="12"/>
  <c r="O128" i="12"/>
  <c r="Q128" i="12"/>
  <c r="V128" i="12"/>
  <c r="G129" i="12"/>
  <c r="I129" i="12"/>
  <c r="K129" i="12"/>
  <c r="M129" i="12"/>
  <c r="O129" i="12"/>
  <c r="Q129" i="12"/>
  <c r="V129" i="12"/>
  <c r="G131" i="12"/>
  <c r="M131" i="12" s="1"/>
  <c r="I131" i="12"/>
  <c r="I130" i="12" s="1"/>
  <c r="K131" i="12"/>
  <c r="O131" i="12"/>
  <c r="O130" i="12" s="1"/>
  <c r="Q131" i="12"/>
  <c r="Q130" i="12" s="1"/>
  <c r="V131" i="12"/>
  <c r="G132" i="12"/>
  <c r="M132" i="12" s="1"/>
  <c r="I132" i="12"/>
  <c r="K132" i="12"/>
  <c r="O132" i="12"/>
  <c r="Q132" i="12"/>
  <c r="V132" i="12"/>
  <c r="G133" i="12"/>
  <c r="I133" i="12"/>
  <c r="K133" i="12"/>
  <c r="K130" i="12" s="1"/>
  <c r="M133" i="12"/>
  <c r="O133" i="12"/>
  <c r="Q133" i="12"/>
  <c r="V133" i="12"/>
  <c r="V130" i="12" s="1"/>
  <c r="G134" i="12"/>
  <c r="I134" i="12"/>
  <c r="K134" i="12"/>
  <c r="M134" i="12"/>
  <c r="O134" i="12"/>
  <c r="Q134" i="12"/>
  <c r="V134" i="12"/>
  <c r="G135" i="12"/>
  <c r="M135" i="12" s="1"/>
  <c r="I135" i="12"/>
  <c r="K135" i="12"/>
  <c r="O135" i="12"/>
  <c r="Q135" i="12"/>
  <c r="V135" i="12"/>
  <c r="G136" i="12"/>
  <c r="M136" i="12" s="1"/>
  <c r="I136" i="12"/>
  <c r="K136" i="12"/>
  <c r="O136" i="12"/>
  <c r="Q136" i="12"/>
  <c r="V136" i="12"/>
  <c r="G137" i="12"/>
  <c r="I137" i="12"/>
  <c r="K137" i="12"/>
  <c r="M137" i="12"/>
  <c r="O137" i="12"/>
  <c r="Q137" i="12"/>
  <c r="V137" i="12"/>
  <c r="G138" i="12"/>
  <c r="I138" i="12"/>
  <c r="K138" i="12"/>
  <c r="M138" i="12"/>
  <c r="O138" i="12"/>
  <c r="Q138" i="12"/>
  <c r="V138" i="12"/>
  <c r="G139" i="12"/>
  <c r="M139" i="12" s="1"/>
  <c r="I139" i="12"/>
  <c r="K139" i="12"/>
  <c r="O139" i="12"/>
  <c r="Q139" i="12"/>
  <c r="V139" i="12"/>
  <c r="G140" i="12"/>
  <c r="M140" i="12" s="1"/>
  <c r="I140" i="12"/>
  <c r="K140" i="12"/>
  <c r="O140" i="12"/>
  <c r="Q140" i="12"/>
  <c r="V140" i="12"/>
  <c r="G141" i="12"/>
  <c r="I141" i="12"/>
  <c r="K141" i="12"/>
  <c r="M141" i="12"/>
  <c r="O141" i="12"/>
  <c r="Q141" i="12"/>
  <c r="V141" i="12"/>
  <c r="G143" i="12"/>
  <c r="I143" i="12"/>
  <c r="K143" i="12"/>
  <c r="M143" i="12"/>
  <c r="O143" i="12"/>
  <c r="Q143" i="12"/>
  <c r="V143" i="12"/>
  <c r="G144" i="12"/>
  <c r="M144" i="12" s="1"/>
  <c r="I144" i="12"/>
  <c r="K144" i="12"/>
  <c r="O144" i="12"/>
  <c r="Q144" i="12"/>
  <c r="V144" i="12"/>
  <c r="G145" i="12"/>
  <c r="M145" i="12" s="1"/>
  <c r="I145" i="12"/>
  <c r="K145" i="12"/>
  <c r="O145" i="12"/>
  <c r="Q145" i="12"/>
  <c r="V145" i="12"/>
  <c r="G146" i="12"/>
  <c r="I146" i="12"/>
  <c r="K146" i="12"/>
  <c r="M146" i="12"/>
  <c r="O146" i="12"/>
  <c r="Q146" i="12"/>
  <c r="V146" i="12"/>
  <c r="G147" i="12"/>
  <c r="I147" i="12"/>
  <c r="K147" i="12"/>
  <c r="M147" i="12"/>
  <c r="O147" i="12"/>
  <c r="Q147" i="12"/>
  <c r="V147" i="12"/>
  <c r="G148" i="12"/>
  <c r="M148" i="12" s="1"/>
  <c r="I148" i="12"/>
  <c r="K148" i="12"/>
  <c r="O148" i="12"/>
  <c r="Q148" i="12"/>
  <c r="V148" i="12"/>
  <c r="G149" i="12"/>
  <c r="M149" i="12" s="1"/>
  <c r="I149" i="12"/>
  <c r="K149" i="12"/>
  <c r="O149" i="12"/>
  <c r="Q149" i="12"/>
  <c r="V149" i="12"/>
  <c r="G150" i="12"/>
  <c r="I150" i="12"/>
  <c r="K150" i="12"/>
  <c r="M150" i="12"/>
  <c r="O150" i="12"/>
  <c r="Q150" i="12"/>
  <c r="V150" i="12"/>
  <c r="G151" i="12"/>
  <c r="I151" i="12"/>
  <c r="K151" i="12"/>
  <c r="M151" i="12"/>
  <c r="O151" i="12"/>
  <c r="Q151" i="12"/>
  <c r="V151" i="12"/>
  <c r="G152" i="12"/>
  <c r="M152" i="12" s="1"/>
  <c r="I152" i="12"/>
  <c r="K152" i="12"/>
  <c r="O152" i="12"/>
  <c r="Q152" i="12"/>
  <c r="V152" i="12"/>
  <c r="G153" i="12"/>
  <c r="M153" i="12" s="1"/>
  <c r="I153" i="12"/>
  <c r="K153" i="12"/>
  <c r="O153" i="12"/>
  <c r="Q153" i="12"/>
  <c r="V153" i="12"/>
  <c r="G154" i="12"/>
  <c r="I154" i="12"/>
  <c r="K154" i="12"/>
  <c r="M154" i="12"/>
  <c r="O154" i="12"/>
  <c r="Q154" i="12"/>
  <c r="V154" i="12"/>
  <c r="G155" i="12"/>
  <c r="I155" i="12"/>
  <c r="K155" i="12"/>
  <c r="M155" i="12"/>
  <c r="O155" i="12"/>
  <c r="Q155" i="12"/>
  <c r="V155" i="12"/>
  <c r="G156" i="12"/>
  <c r="M156" i="12" s="1"/>
  <c r="I156" i="12"/>
  <c r="K156" i="12"/>
  <c r="O156" i="12"/>
  <c r="Q156" i="12"/>
  <c r="V156" i="12"/>
  <c r="G157" i="12"/>
  <c r="M157" i="12" s="1"/>
  <c r="I157" i="12"/>
  <c r="K157" i="12"/>
  <c r="O157" i="12"/>
  <c r="Q157" i="12"/>
  <c r="V157" i="12"/>
  <c r="G158" i="12"/>
  <c r="I158" i="12"/>
  <c r="K158" i="12"/>
  <c r="M158" i="12"/>
  <c r="O158" i="12"/>
  <c r="Q158" i="12"/>
  <c r="V158" i="12"/>
  <c r="G159" i="12"/>
  <c r="I159" i="12"/>
  <c r="K159" i="12"/>
  <c r="M159" i="12"/>
  <c r="O159" i="12"/>
  <c r="Q159" i="12"/>
  <c r="V159" i="12"/>
  <c r="G160" i="12"/>
  <c r="M160" i="12" s="1"/>
  <c r="I160" i="12"/>
  <c r="K160" i="12"/>
  <c r="O160" i="12"/>
  <c r="Q160" i="12"/>
  <c r="V160" i="12"/>
  <c r="G161" i="12"/>
  <c r="O161" i="12"/>
  <c r="G162" i="12"/>
  <c r="I162" i="12"/>
  <c r="I161" i="12" s="1"/>
  <c r="K162" i="12"/>
  <c r="K161" i="12" s="1"/>
  <c r="M162" i="12"/>
  <c r="M161" i="12" s="1"/>
  <c r="O162" i="12"/>
  <c r="Q162" i="12"/>
  <c r="Q161" i="12" s="1"/>
  <c r="V162" i="12"/>
  <c r="V161" i="12" s="1"/>
  <c r="G164" i="12"/>
  <c r="G163" i="12" s="1"/>
  <c r="I164" i="12"/>
  <c r="I163" i="12" s="1"/>
  <c r="K164" i="12"/>
  <c r="M164" i="12"/>
  <c r="O164" i="12"/>
  <c r="O163" i="12" s="1"/>
  <c r="Q164" i="12"/>
  <c r="Q163" i="12" s="1"/>
  <c r="V164" i="12"/>
  <c r="G165" i="12"/>
  <c r="M165" i="12" s="1"/>
  <c r="I165" i="12"/>
  <c r="K165" i="12"/>
  <c r="O165" i="12"/>
  <c r="Q165" i="12"/>
  <c r="V165" i="12"/>
  <c r="G166" i="12"/>
  <c r="I166" i="12"/>
  <c r="K166" i="12"/>
  <c r="K163" i="12" s="1"/>
  <c r="M166" i="12"/>
  <c r="O166" i="12"/>
  <c r="Q166" i="12"/>
  <c r="V166" i="12"/>
  <c r="V163" i="12" s="1"/>
  <c r="G167" i="12"/>
  <c r="I167" i="12"/>
  <c r="K167" i="12"/>
  <c r="M167" i="12"/>
  <c r="O167" i="12"/>
  <c r="Q167" i="12"/>
  <c r="V167" i="12"/>
  <c r="G168" i="12"/>
  <c r="I168" i="12"/>
  <c r="K168" i="12"/>
  <c r="M168" i="12"/>
  <c r="O168" i="12"/>
  <c r="Q168" i="12"/>
  <c r="V168" i="12"/>
  <c r="G170" i="12"/>
  <c r="I170" i="12"/>
  <c r="I169" i="12" s="1"/>
  <c r="K170" i="12"/>
  <c r="K169" i="12" s="1"/>
  <c r="M170" i="12"/>
  <c r="O170" i="12"/>
  <c r="Q170" i="12"/>
  <c r="Q169" i="12" s="1"/>
  <c r="V170" i="12"/>
  <c r="V169" i="12" s="1"/>
  <c r="G172" i="12"/>
  <c r="I172" i="12"/>
  <c r="K172" i="12"/>
  <c r="M172" i="12"/>
  <c r="O172" i="12"/>
  <c r="Q172" i="12"/>
  <c r="V172" i="12"/>
  <c r="G174" i="12"/>
  <c r="I174" i="12"/>
  <c r="K174" i="12"/>
  <c r="M174" i="12"/>
  <c r="O174" i="12"/>
  <c r="Q174" i="12"/>
  <c r="V174" i="12"/>
  <c r="G175" i="12"/>
  <c r="G169" i="12" s="1"/>
  <c r="I175" i="12"/>
  <c r="K175" i="12"/>
  <c r="O175" i="12"/>
  <c r="O169" i="12" s="1"/>
  <c r="Q175" i="12"/>
  <c r="V175" i="12"/>
  <c r="G177" i="12"/>
  <c r="I177" i="12"/>
  <c r="K177" i="12"/>
  <c r="M177" i="12"/>
  <c r="O177" i="12"/>
  <c r="Q177" i="12"/>
  <c r="V177" i="12"/>
  <c r="G179" i="12"/>
  <c r="I179" i="12"/>
  <c r="K179" i="12"/>
  <c r="M179" i="12"/>
  <c r="O179" i="12"/>
  <c r="Q179" i="12"/>
  <c r="V179" i="12"/>
  <c r="G180" i="12"/>
  <c r="I180" i="12"/>
  <c r="K180" i="12"/>
  <c r="M180" i="12"/>
  <c r="O180" i="12"/>
  <c r="Q180" i="12"/>
  <c r="V180" i="12"/>
  <c r="G181" i="12"/>
  <c r="M181" i="12" s="1"/>
  <c r="I181" i="12"/>
  <c r="K181" i="12"/>
  <c r="O181" i="12"/>
  <c r="Q181" i="12"/>
  <c r="V181" i="12"/>
  <c r="G183" i="12"/>
  <c r="I183" i="12"/>
  <c r="K183" i="12"/>
  <c r="M183" i="12"/>
  <c r="O183" i="12"/>
  <c r="Q183" i="12"/>
  <c r="V183" i="12"/>
  <c r="K184" i="12"/>
  <c r="V184" i="12"/>
  <c r="G185" i="12"/>
  <c r="G184" i="12" s="1"/>
  <c r="I185" i="12"/>
  <c r="I184" i="12" s="1"/>
  <c r="K185" i="12"/>
  <c r="M185" i="12"/>
  <c r="O185" i="12"/>
  <c r="O184" i="12" s="1"/>
  <c r="Q185" i="12"/>
  <c r="Q184" i="12" s="1"/>
  <c r="V185" i="12"/>
  <c r="G187" i="12"/>
  <c r="M187" i="12" s="1"/>
  <c r="I187" i="12"/>
  <c r="K187" i="12"/>
  <c r="O187" i="12"/>
  <c r="Q187" i="12"/>
  <c r="V187" i="12"/>
  <c r="G189" i="12"/>
  <c r="I189" i="12"/>
  <c r="K189" i="12"/>
  <c r="M189" i="12"/>
  <c r="O189" i="12"/>
  <c r="Q189" i="12"/>
  <c r="V189" i="12"/>
  <c r="K190" i="12"/>
  <c r="V190" i="12"/>
  <c r="G191" i="12"/>
  <c r="G190" i="12" s="1"/>
  <c r="I191" i="12"/>
  <c r="I190" i="12" s="1"/>
  <c r="K191" i="12"/>
  <c r="M191" i="12"/>
  <c r="O191" i="12"/>
  <c r="O190" i="12" s="1"/>
  <c r="Q191" i="12"/>
  <c r="Q190" i="12" s="1"/>
  <c r="V191" i="12"/>
  <c r="G192" i="12"/>
  <c r="M192" i="12" s="1"/>
  <c r="I192" i="12"/>
  <c r="K192" i="12"/>
  <c r="O192" i="12"/>
  <c r="Q192" i="12"/>
  <c r="V192" i="12"/>
  <c r="I195" i="12"/>
  <c r="Q195" i="12"/>
  <c r="G196" i="12"/>
  <c r="G195" i="12" s="1"/>
  <c r="I196" i="12"/>
  <c r="K196" i="12"/>
  <c r="K195" i="12" s="1"/>
  <c r="M196" i="12"/>
  <c r="M195" i="12" s="1"/>
  <c r="O196" i="12"/>
  <c r="O195" i="12" s="1"/>
  <c r="Q196" i="12"/>
  <c r="V196" i="12"/>
  <c r="V195" i="12" s="1"/>
  <c r="G200" i="12"/>
  <c r="I200" i="12"/>
  <c r="K200" i="12"/>
  <c r="M200" i="12"/>
  <c r="O200" i="12"/>
  <c r="Q200" i="12"/>
  <c r="V200" i="12"/>
  <c r="G204" i="12"/>
  <c r="M204" i="12" s="1"/>
  <c r="I204" i="12"/>
  <c r="K204" i="12"/>
  <c r="O204" i="12"/>
  <c r="Q204" i="12"/>
  <c r="V204" i="12"/>
  <c r="G206" i="12"/>
  <c r="G205" i="12" s="1"/>
  <c r="I206" i="12"/>
  <c r="K206" i="12"/>
  <c r="K205" i="12" s="1"/>
  <c r="M206" i="12"/>
  <c r="M205" i="12" s="1"/>
  <c r="O206" i="12"/>
  <c r="O205" i="12" s="1"/>
  <c r="Q206" i="12"/>
  <c r="V206" i="12"/>
  <c r="V205" i="12" s="1"/>
  <c r="G207" i="12"/>
  <c r="I207" i="12"/>
  <c r="K207" i="12"/>
  <c r="M207" i="12"/>
  <c r="O207" i="12"/>
  <c r="Q207" i="12"/>
  <c r="V207" i="12"/>
  <c r="G208" i="12"/>
  <c r="M208" i="12" s="1"/>
  <c r="I208" i="12"/>
  <c r="K208" i="12"/>
  <c r="O208" i="12"/>
  <c r="Q208" i="12"/>
  <c r="V208" i="12"/>
  <c r="G209" i="12"/>
  <c r="M209" i="12" s="1"/>
  <c r="I209" i="12"/>
  <c r="I205" i="12" s="1"/>
  <c r="K209" i="12"/>
  <c r="O209" i="12"/>
  <c r="Q209" i="12"/>
  <c r="Q205" i="12" s="1"/>
  <c r="V209" i="12"/>
  <c r="G210" i="12"/>
  <c r="I210" i="12"/>
  <c r="K210" i="12"/>
  <c r="M210" i="12"/>
  <c r="O210" i="12"/>
  <c r="Q210" i="12"/>
  <c r="V210" i="12"/>
  <c r="G211" i="12"/>
  <c r="I211" i="12"/>
  <c r="K211" i="12"/>
  <c r="M211" i="12"/>
  <c r="O211" i="12"/>
  <c r="Q211" i="12"/>
  <c r="V211" i="12"/>
  <c r="G212" i="12"/>
  <c r="M212" i="12" s="1"/>
  <c r="I212" i="12"/>
  <c r="K212" i="12"/>
  <c r="O212" i="12"/>
  <c r="Q212" i="12"/>
  <c r="V212" i="12"/>
  <c r="G213" i="12"/>
  <c r="I213" i="12"/>
  <c r="K213" i="12"/>
  <c r="M213" i="12"/>
  <c r="O213" i="12"/>
  <c r="Q213" i="12"/>
  <c r="V213" i="12"/>
  <c r="G214" i="12"/>
  <c r="I214" i="12"/>
  <c r="K214" i="12"/>
  <c r="M214" i="12"/>
  <c r="O214" i="12"/>
  <c r="Q214" i="12"/>
  <c r="V214" i="12"/>
  <c r="G215" i="12"/>
  <c r="M215" i="12" s="1"/>
  <c r="I215" i="12"/>
  <c r="K215" i="12"/>
  <c r="O215" i="12"/>
  <c r="Q215" i="12"/>
  <c r="V215" i="12"/>
  <c r="G216" i="12"/>
  <c r="M216" i="12" s="1"/>
  <c r="I216" i="12"/>
  <c r="K216" i="12"/>
  <c r="O216" i="12"/>
  <c r="Q216" i="12"/>
  <c r="V216" i="12"/>
  <c r="G218" i="12"/>
  <c r="I218" i="12"/>
  <c r="K218" i="12"/>
  <c r="M218" i="12"/>
  <c r="O218" i="12"/>
  <c r="Q218" i="12"/>
  <c r="V218" i="12"/>
  <c r="G219" i="12"/>
  <c r="M219" i="12" s="1"/>
  <c r="I219" i="12"/>
  <c r="K219" i="12"/>
  <c r="O219" i="12"/>
  <c r="O217" i="12" s="1"/>
  <c r="Q219" i="12"/>
  <c r="V219" i="12"/>
  <c r="G220" i="12"/>
  <c r="M220" i="12" s="1"/>
  <c r="I220" i="12"/>
  <c r="I217" i="12" s="1"/>
  <c r="K220" i="12"/>
  <c r="O220" i="12"/>
  <c r="Q220" i="12"/>
  <c r="Q217" i="12" s="1"/>
  <c r="V220" i="12"/>
  <c r="G222" i="12"/>
  <c r="M222" i="12" s="1"/>
  <c r="I222" i="12"/>
  <c r="K222" i="12"/>
  <c r="K217" i="12" s="1"/>
  <c r="O222" i="12"/>
  <c r="Q222" i="12"/>
  <c r="V222" i="12"/>
  <c r="V217" i="12" s="1"/>
  <c r="G223" i="12"/>
  <c r="I223" i="12"/>
  <c r="K223" i="12"/>
  <c r="M223" i="12"/>
  <c r="O223" i="12"/>
  <c r="Q223" i="12"/>
  <c r="V223" i="12"/>
  <c r="G224" i="12"/>
  <c r="M224" i="12" s="1"/>
  <c r="I224" i="12"/>
  <c r="K224" i="12"/>
  <c r="O224" i="12"/>
  <c r="Q224" i="12"/>
  <c r="V224" i="12"/>
  <c r="G225" i="12"/>
  <c r="M225" i="12" s="1"/>
  <c r="I225" i="12"/>
  <c r="K225" i="12"/>
  <c r="O225" i="12"/>
  <c r="Q225" i="12"/>
  <c r="V225" i="12"/>
  <c r="G226" i="12"/>
  <c r="I226" i="12"/>
  <c r="K226" i="12"/>
  <c r="O226" i="12"/>
  <c r="Q226" i="12"/>
  <c r="V226" i="12"/>
  <c r="G227" i="12"/>
  <c r="I227" i="12"/>
  <c r="K227" i="12"/>
  <c r="M227" i="12"/>
  <c r="M226" i="12" s="1"/>
  <c r="O227" i="12"/>
  <c r="Q227" i="12"/>
  <c r="V227" i="12"/>
  <c r="AE229" i="12"/>
  <c r="I20" i="1"/>
  <c r="I19" i="1"/>
  <c r="I18" i="1"/>
  <c r="I17" i="1"/>
  <c r="I16" i="1"/>
  <c r="I71" i="1"/>
  <c r="J70" i="1" s="1"/>
  <c r="F42" i="1"/>
  <c r="G23" i="1" s="1"/>
  <c r="A23" i="1" s="1"/>
  <c r="G24" i="1" s="1"/>
  <c r="G42" i="1"/>
  <c r="G25" i="1" s="1"/>
  <c r="A25" i="1" s="1"/>
  <c r="H41" i="1"/>
  <c r="I41" i="1" s="1"/>
  <c r="H40" i="1"/>
  <c r="I40" i="1" s="1"/>
  <c r="H39" i="1"/>
  <c r="H42" i="1" s="1"/>
  <c r="J67" i="1" l="1"/>
  <c r="J63" i="1"/>
  <c r="J55" i="1"/>
  <c r="J57" i="1"/>
  <c r="J51" i="1"/>
  <c r="J59" i="1"/>
  <c r="J65" i="1"/>
  <c r="J53" i="1"/>
  <c r="J61" i="1"/>
  <c r="J49" i="1"/>
  <c r="J52" i="1"/>
  <c r="J54" i="1"/>
  <c r="J56" i="1"/>
  <c r="J58" i="1"/>
  <c r="J60" i="1"/>
  <c r="J62" i="1"/>
  <c r="J64" i="1"/>
  <c r="J66" i="1"/>
  <c r="J50" i="1"/>
  <c r="J69" i="1"/>
  <c r="A26" i="1"/>
  <c r="G26" i="1"/>
  <c r="G28" i="1"/>
  <c r="A24" i="1"/>
  <c r="A27" i="1"/>
  <c r="M184" i="12"/>
  <c r="M54" i="12"/>
  <c r="M42" i="12"/>
  <c r="M163" i="12"/>
  <c r="M130" i="12"/>
  <c r="M217" i="12"/>
  <c r="M190" i="12"/>
  <c r="M108" i="12"/>
  <c r="G217" i="12"/>
  <c r="M175" i="12"/>
  <c r="M169" i="12" s="1"/>
  <c r="M94" i="12"/>
  <c r="M93" i="12" s="1"/>
  <c r="M88" i="12"/>
  <c r="M87" i="12" s="1"/>
  <c r="M51" i="12"/>
  <c r="M50" i="12" s="1"/>
  <c r="G47" i="12"/>
  <c r="G42" i="12"/>
  <c r="M40" i="12"/>
  <c r="M39" i="12" s="1"/>
  <c r="M35" i="12"/>
  <c r="M32" i="12" s="1"/>
  <c r="M27" i="12"/>
  <c r="M25" i="12" s="1"/>
  <c r="M15" i="12"/>
  <c r="M8" i="12" s="1"/>
  <c r="AF229" i="12"/>
  <c r="G130" i="12"/>
  <c r="J68" i="1"/>
  <c r="I39" i="1"/>
  <c r="I42" i="1" s="1"/>
  <c r="J41" i="1" s="1"/>
  <c r="I21" i="1"/>
  <c r="J28" i="1"/>
  <c r="J26" i="1"/>
  <c r="G38" i="1"/>
  <c r="F38" i="1"/>
  <c r="J23" i="1"/>
  <c r="J24" i="1"/>
  <c r="J25" i="1"/>
  <c r="J27" i="1"/>
  <c r="E24" i="1"/>
  <c r="E26" i="1"/>
  <c r="J71" i="1" l="1"/>
  <c r="G29" i="1"/>
  <c r="G27" i="1" s="1"/>
  <c r="A29" i="1"/>
  <c r="J40" i="1"/>
  <c r="J39" i="1"/>
  <c r="J42" i="1" s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Ing. Drahomír Klein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<sst xmlns="http://schemas.openxmlformats.org/spreadsheetml/2006/main" count="1362" uniqueCount="465">
  <si>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</si>
  <si>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</si>
  <si>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</si>
  <si>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</si>
  <si>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</si>
  <si>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</si>
  <si>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</si>
  <si>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</si>
  <si>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</si>
  <si>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</si>
  <si>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</si>
  <si>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</si>
  <si>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</si>
  <si>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</si>
  <si>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</si>
  <si>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</si>
  <si>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</si>
  <si>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</si>
  <si>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</si>
  <si>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</si>
  <si>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</si>
  <si>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</si>
  <si>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</si>
  <si>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</si>
  <si>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</si>
  <si>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</si>
  <si>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</si>
  <si>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</si>
  <si>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</si>
  <si>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</si>
  <si>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</si>
  <si>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</si>
  <si>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</si>
  <si>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</si>
  <si>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</si>
  <si>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</si>
  <si>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</si>
  <si>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</si>
  <si>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</si>
  <si>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</si>
  <si>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</si>
  <si>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</si>
  <si>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</si>
  <si>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</si>
  <si>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Plicní</t>
  </si>
  <si>
    <t>02</t>
  </si>
  <si>
    <t>Objekt:</t>
  </si>
  <si>
    <t>Rozpočet:</t>
  </si>
  <si>
    <t>002</t>
  </si>
  <si>
    <t>FN Bohunice</t>
  </si>
  <si>
    <t>Stavba</t>
  </si>
  <si>
    <t>Celkem za stavbu</t>
  </si>
  <si>
    <t>CZK</t>
  </si>
  <si>
    <t>Rekapitulace dílů</t>
  </si>
  <si>
    <t>Typ dílu</t>
  </si>
  <si>
    <t>3</t>
  </si>
  <si>
    <t>Svislé a kompletní konstrukce</t>
  </si>
  <si>
    <t>4</t>
  </si>
  <si>
    <t>Vodorovné konstrukce</t>
  </si>
  <si>
    <t>61</t>
  </si>
  <si>
    <t>Úpravy povrchů vnitřní</t>
  </si>
  <si>
    <t>63</t>
  </si>
  <si>
    <t>Podlahy a podlahové konstrukce</t>
  </si>
  <si>
    <t>64</t>
  </si>
  <si>
    <t>Výplně otvorů</t>
  </si>
  <si>
    <t>9</t>
  </si>
  <si>
    <t>Ostatní konstrukce, bourání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</si>
  <si>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</si>
  <si>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</si>
  <si>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</si>
  <si>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</si>
  <si>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</si>
  <si>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</si>
  <si>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</si>
  <si>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</si>
  <si>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721</t>
  </si>
  <si>
    <t>Vnitřní kanalizace</t>
  </si>
  <si>
    <t>722</t>
  </si>
  <si>
    <t>Vnitřní vodovod</t>
  </si>
  <si>
    <t>725</t>
  </si>
  <si>
    <t>Zařizovací předměty</t>
  </si>
  <si>
    <t>728</t>
  </si>
  <si>
    <t>Vzduchotechnika</t>
  </si>
  <si>
    <t>766</t>
  </si>
  <si>
    <t>Konstrukce truhlářské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</si>
  <si>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</si>
  <si>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</si>
  <si>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</si>
  <si>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</si>
  <si>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</si>
  <si>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</si>
  <si>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</si>
  <si>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</si>
  <si>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</si>
  <si>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</si>
  <si>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</si>
  <si>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</si>
  <si>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</si>
  <si>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>ON</t>
  </si>
  <si>
    <t>VN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</si>
  <si>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</si>
  <si>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</si>
  <si>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</si>
  <si>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</si>
  <si>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</si>
  <si>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</si>
  <si>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</si>
  <si>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</si>
  <si>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</si>
  <si>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</si>
  <si>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</si>
  <si>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</si>
  <si>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</si>
  <si>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</si>
  <si>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</si>
  <si>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</si>
  <si>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</si>
  <si>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</si>
  <si>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</si>
  <si>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</si>
  <si>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</si>
  <si>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</si>
  <si>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</si>
  <si>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</si>
  <si>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</si>
  <si>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</si>
  <si>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</si>
  <si>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317234410RT2</t>
  </si>
  <si>
    <t>Vyzdívka mezi nosníky cihlami pálenými na MC s použitím suché maltové směsi</t>
  </si>
  <si>
    <t>m3</t>
  </si>
  <si>
    <t>RTS 20/ II</t>
  </si>
  <si>
    <t>RTS 20/ I</t>
  </si>
  <si>
    <t>Práce</t>
  </si>
  <si>
    <t>POL1_</t>
  </si>
  <si>
    <t>0,2*1,2*0,12</t>
  </si>
  <si>
    <t>VV</t>
  </si>
  <si>
    <t>317941121RU3</t>
  </si>
  <si>
    <t>Osazení ocelových válcovaných nosníků do č.12 Včetně dodávky profilu U č.12</t>
  </si>
  <si>
    <t>t</t>
  </si>
  <si>
    <t>1,2*2*0,0111</t>
  </si>
  <si>
    <t>310238211RT1</t>
  </si>
  <si>
    <t>Zazdívka otvorů plochy do 1 m2 cihlami na MVC s použitím suché maltové směsi</t>
  </si>
  <si>
    <t>1,97*0,2*0,2</t>
  </si>
  <si>
    <t>346244381RT2</t>
  </si>
  <si>
    <t>Plentování ocelových nosníků výšky do 20 cm s použitím suché maltové směsi</t>
  </si>
  <si>
    <t>m2</t>
  </si>
  <si>
    <t>1,2*0,12*2</t>
  </si>
  <si>
    <t>349231821RT2</t>
  </si>
  <si>
    <t>Přizdívka  z cihel, kapsy do 30 cm s použitím suché maltové směsi</t>
  </si>
  <si>
    <t>340238211RT2</t>
  </si>
  <si>
    <t>Zazdívka otvorů pl.1 m2,cihlami tl.zdi do 10 cm s použitím suché maltové směsi</t>
  </si>
  <si>
    <t>pro odpady : 1,0</t>
  </si>
  <si>
    <t>342013121R00</t>
  </si>
  <si>
    <t>Příčka SDK tl.100 mm,ocel.kce,RB 12,5mm</t>
  </si>
  <si>
    <t>(2,5+1,2)*3,0</t>
  </si>
  <si>
    <t>342090432R00</t>
  </si>
  <si>
    <t>Otvor v SDK, pro dveře 1kř do 100 kg,UA 100,2xopl.</t>
  </si>
  <si>
    <t>kus</t>
  </si>
  <si>
    <t>347021212R00</t>
  </si>
  <si>
    <t>Předstěna tl.90mm,ocel.kce CW, 2x Ridurit 20mm</t>
  </si>
  <si>
    <t>0,87*1,2</t>
  </si>
  <si>
    <t>413232211RT2</t>
  </si>
  <si>
    <t>Zazdívka zhlaví válcovaných nosníků výšky do 15cm s použitím suché maltové směsi</t>
  </si>
  <si>
    <t>416020111R00</t>
  </si>
  <si>
    <t>Podhledy SDK, kovová kce., 1x deska  12,5 mm</t>
  </si>
  <si>
    <t>s úpravou rohů, koutů a hran konstrukcí, přebroušení a tmelení spár,</t>
  </si>
  <si>
    <t>POP</t>
  </si>
  <si>
    <t>(2,5-0,075)*(1,2-0,075)</t>
  </si>
  <si>
    <t>416020119</t>
  </si>
  <si>
    <t>Úprava stávajícího kazetového podhledu po demontáži</t>
  </si>
  <si>
    <t>kpl</t>
  </si>
  <si>
    <t>Vlastní</t>
  </si>
  <si>
    <t>Indiv</t>
  </si>
  <si>
    <t>610991111R00</t>
  </si>
  <si>
    <t>Zakrývání výplní vnitřních otvorů</t>
  </si>
  <si>
    <t>POL1_1</t>
  </si>
  <si>
    <t>2,0*2,0</t>
  </si>
  <si>
    <t>612403382RT1</t>
  </si>
  <si>
    <t>Hrubá výplň rýh ve stěnách do 5x5 cm maltou ze SMS zdicí maltou</t>
  </si>
  <si>
    <t>m</t>
  </si>
  <si>
    <t>612403385R00</t>
  </si>
  <si>
    <t>Hrubá výplň rýh ve stěnách do 10x5 cm maltou z SMS</t>
  </si>
  <si>
    <t>612451121R00</t>
  </si>
  <si>
    <t>Omítka vnitřní zdiva, cementová (MC), hladká pod obklady</t>
  </si>
  <si>
    <t>((1,2-0,075)+(2,5-0,075))*2,96</t>
  </si>
  <si>
    <t>632411110RT3</t>
  </si>
  <si>
    <t>Samonivelační stěrka Cemix,ruč.zpracování tl.10 mm samonivelační polymercementová stěrka Cemix 40 MPa</t>
  </si>
  <si>
    <t>5,2*3,27-0,35*0,4-0,35*0,31-0,18*0,3*2-0,28*(0,18*2)-0,28*(0,37+0,18)</t>
  </si>
  <si>
    <t>642944121R00</t>
  </si>
  <si>
    <t>Osazení ocelových zárubní dodatečně do 2,5 m2</t>
  </si>
  <si>
    <t>Včetně pomocného pracovního lešení o výšce podlahy do 1900 mm a pro zatížení do 1,5 kPa.</t>
  </si>
  <si>
    <t>1</t>
  </si>
  <si>
    <t>Zárubeň ocelová HSE "U" 200, 900x1970 L, P</t>
  </si>
  <si>
    <t>Specifikace</t>
  </si>
  <si>
    <t>POL3_</t>
  </si>
  <si>
    <t>642942111RT3</t>
  </si>
  <si>
    <t>Osazení zárubní dveřních ocelových, pl. do 2,5 m2 včetně dodávky zárubně  70 x 197 x 11 cm</t>
  </si>
  <si>
    <t>949101111</t>
  </si>
  <si>
    <t>Lešení pomocné pro objekty pozemních staveb s lešeňovou podlahou v do 1,9 m zatížení do 150 kg/m2</t>
  </si>
  <si>
    <t>5,2*3,27</t>
  </si>
  <si>
    <t>952901111R00</t>
  </si>
  <si>
    <t>Vyčištění budov o výšce podlaží do 4 m</t>
  </si>
  <si>
    <t>chodba : 3*2</t>
  </si>
  <si>
    <t>971033521R00</t>
  </si>
  <si>
    <t>Vybourání otv. zeď cihel. pl.1 m2, tl.10 cm, MVC</t>
  </si>
  <si>
    <t>Včetně pomocného lešení o výšce podlahy do 1900 mm a pro zatížení do 1,5 kPa  (150 kg/m2).</t>
  </si>
  <si>
    <t>964011211R00</t>
  </si>
  <si>
    <t>Vybourání ŽB překladů prefa  dl. 3 m, 50 kg/m</t>
  </si>
  <si>
    <t>1,2*0,2*0,2</t>
  </si>
  <si>
    <t>965048150R00</t>
  </si>
  <si>
    <t>Dočištění povrchu , tmel do 50%</t>
  </si>
  <si>
    <t>967031132R00</t>
  </si>
  <si>
    <t>Přisekání rovných ostění cihelných na MVC</t>
  </si>
  <si>
    <t>0,2*1,97</t>
  </si>
  <si>
    <t>968061125R00</t>
  </si>
  <si>
    <t>Vyvěšení dřevěných dveřních křídel pl. do 2 m2</t>
  </si>
  <si>
    <t>968072455R00</t>
  </si>
  <si>
    <t>Vybourání kovových dveřních zárubní pl. do 2 m2</t>
  </si>
  <si>
    <t>0,9*1,97</t>
  </si>
  <si>
    <t>971033541R00</t>
  </si>
  <si>
    <t>Vybourání otv. zeď cihel. pl.1 m2, tl.30 cm, MVC</t>
  </si>
  <si>
    <t>973031824R00</t>
  </si>
  <si>
    <t>Vysekání kapes pro zavázání zdí tl. 30 cm</t>
  </si>
  <si>
    <t>974031142R00</t>
  </si>
  <si>
    <t>Vysekání rýh ve zdi cihelné 7 x 7 cm</t>
  </si>
  <si>
    <t>974031154R00</t>
  </si>
  <si>
    <t>Vysekání rýh ve zdi cihelné 10 x 15 cm</t>
  </si>
  <si>
    <t>978059531R00</t>
  </si>
  <si>
    <t>Odsekání vnitřních obkladů stěn nad 2 m2</t>
  </si>
  <si>
    <t>(1,2+0,4+1,0)*1,96</t>
  </si>
  <si>
    <t>9780139</t>
  </si>
  <si>
    <t>Bourací práce, zednické výpomoci pro ZTI</t>
  </si>
  <si>
    <t>hod</t>
  </si>
  <si>
    <t>ZTI : 6</t>
  </si>
  <si>
    <t>963016211R00</t>
  </si>
  <si>
    <t>DMTZ podhledu SDK z kazet 600x600 mm, kov.rošt</t>
  </si>
  <si>
    <t>1,2*2,5</t>
  </si>
  <si>
    <t>999281108R00</t>
  </si>
  <si>
    <t>Přesun hmot pro opravy a údržbu do výšky 12 m</t>
  </si>
  <si>
    <t>Přesun hmot</t>
  </si>
  <si>
    <t>POL7_</t>
  </si>
  <si>
    <t>711113111</t>
  </si>
  <si>
    <t>Izolace proti vlhkosti na vodorovné ploše za studena těsnicím nátěrem na bázi pryže (latexu) a bitumenů</t>
  </si>
  <si>
    <t>2,5*1,2</t>
  </si>
  <si>
    <t>711113121</t>
  </si>
  <si>
    <t>Izolace proti vlhkosti na svislé ploše za studena těsnicím nátěrem na bázi pryže (latexu) a bitumenů</t>
  </si>
  <si>
    <t>(2,5+1,2)*2*2,96-0,7*1,97</t>
  </si>
  <si>
    <t>998711102R00</t>
  </si>
  <si>
    <t>Přesun hmot pro izolace proti vodě, výšky do 12 m</t>
  </si>
  <si>
    <t>721170955R00</t>
  </si>
  <si>
    <t>Oprava-vsazení odbočky, potrubí PVC hrdlové D 110</t>
  </si>
  <si>
    <t>Včetně pomocného lešení o výšce podlahy do 1900 mm a pro zatížení do 1,5 kPa.</t>
  </si>
  <si>
    <t>721171803R00</t>
  </si>
  <si>
    <t>Demontáž potrubí z PVC do D 75 mm</t>
  </si>
  <si>
    <t>721176102R00</t>
  </si>
  <si>
    <t>Potrubí HT připojovací D 40 x 1,8 mm</t>
  </si>
  <si>
    <t>Potrubí včetně tvarovek. Bez zednických výpomocí.</t>
  </si>
  <si>
    <t>721176103R00</t>
  </si>
  <si>
    <t>Potrubí HT připojovací D 50 x 1,8 mm</t>
  </si>
  <si>
    <t>721176105R00</t>
  </si>
  <si>
    <t>Potrubí HT připojovací D 110 x 2,7 mm</t>
  </si>
  <si>
    <t>721194104R00</t>
  </si>
  <si>
    <t>Vyvedení odpadních výpustek D 40 x 1,8</t>
  </si>
  <si>
    <t>721194105R00</t>
  </si>
  <si>
    <t>Vyvedení odpadních výpustek D 50 x 1,8</t>
  </si>
  <si>
    <t>721194109R00</t>
  </si>
  <si>
    <t>Vyvedení odpadních výpustek D 110 x 2,3</t>
  </si>
  <si>
    <t>721290111R00</t>
  </si>
  <si>
    <t>Zkouška těsnosti kanalizace vodou DN 125</t>
  </si>
  <si>
    <t>998721103R00</t>
  </si>
  <si>
    <t>Přesun hmot pro vnitřní kanalizaci, výšky do 24 m</t>
  </si>
  <si>
    <t>722130801R00</t>
  </si>
  <si>
    <t>Demontáž potrubí ocelových závitových DN 25</t>
  </si>
  <si>
    <t>722131932R00</t>
  </si>
  <si>
    <t>Oprava-propojení dosavadního potrubí závit. DN 20</t>
  </si>
  <si>
    <t>722172711R00</t>
  </si>
  <si>
    <t>Potrubí z PPR Ekoplastik, D 20 x 2,8 mm, PN 16</t>
  </si>
  <si>
    <t>Potrubí včetně tvarovek bez zednických výpomocí.</t>
  </si>
  <si>
    <t>722172712R00</t>
  </si>
  <si>
    <t>Potrubí z PPR Ekoplastik, D 25 x 3,5 mm, PN 16</t>
  </si>
  <si>
    <t>722182001RT1</t>
  </si>
  <si>
    <t>Montáž izol.skruží na potrubí přímé DN 25,sam.spoj</t>
  </si>
  <si>
    <t>722190401R00</t>
  </si>
  <si>
    <t>Vyvedení a upevnění výpustek DN 15</t>
  </si>
  <si>
    <t>722190901R00</t>
  </si>
  <si>
    <t>Uzavření/otevření vodovodního potrubí při opravě</t>
  </si>
  <si>
    <t>722237122R00</t>
  </si>
  <si>
    <t>Kohout vod.kul.,2xvnitř.záv.GIACOMINI R250D DN 20</t>
  </si>
  <si>
    <t>722280106R00</t>
  </si>
  <si>
    <t>Tlaková zkouška vodovodního potrubí DN 32</t>
  </si>
  <si>
    <t>Včetně dodávky vody, uzavření a zabezpečení konců potrubí.</t>
  </si>
  <si>
    <t>722290234R00</t>
  </si>
  <si>
    <t>Proplach a dezinfekce vodovod.potrubí DN 80</t>
  </si>
  <si>
    <t>Včetně dodání desinfekčního prostředku.</t>
  </si>
  <si>
    <t>72219059</t>
  </si>
  <si>
    <t>Koleno nástěnné PP Hostalen d 20x1/2"</t>
  </si>
  <si>
    <t>722290</t>
  </si>
  <si>
    <t>Vypuštění a napuštění systému</t>
  </si>
  <si>
    <t>283770</t>
  </si>
  <si>
    <t>Tepelná izolace Tubex Standard d22/10mm</t>
  </si>
  <si>
    <t>2837701</t>
  </si>
  <si>
    <t>Tepelná izolace Tubex Standard d28/10mm</t>
  </si>
  <si>
    <t>998722103R00</t>
  </si>
  <si>
    <t>Přesun hmot pro vnitřní vodovod, výšky do 24 m</t>
  </si>
  <si>
    <t>725210821R00</t>
  </si>
  <si>
    <t>Demontáž umyvadel bez výtokových armatur</t>
  </si>
  <si>
    <t>soubor</t>
  </si>
  <si>
    <t>725820801R00</t>
  </si>
  <si>
    <t>Demontáž baterie nástěnné do G 3/4</t>
  </si>
  <si>
    <t>725860811R00</t>
  </si>
  <si>
    <t>Demontáž uzávěrek zápachových jednoduchých</t>
  </si>
  <si>
    <t>725119110R00</t>
  </si>
  <si>
    <t>Montáž splachovací nádrže Kombifix pro WC</t>
  </si>
  <si>
    <t>72511912</t>
  </si>
  <si>
    <t xml:space="preserve">Geberit Duofix UP320 </t>
  </si>
  <si>
    <t>725119400</t>
  </si>
  <si>
    <t>Souprava pro tlumení hluku IDC11</t>
  </si>
  <si>
    <t>ks</t>
  </si>
  <si>
    <t>725119400.1</t>
  </si>
  <si>
    <t>Geberit ovládací tlačítko Sigma 115.790.11.5</t>
  </si>
  <si>
    <t>725119306R00</t>
  </si>
  <si>
    <t>Montáž klozetu závěsného</t>
  </si>
  <si>
    <t>551670</t>
  </si>
  <si>
    <t>Sedátko klozetové JIKA Lyra plus H8233820000001</t>
  </si>
  <si>
    <t>725119307</t>
  </si>
  <si>
    <t xml:space="preserve">WC mísa JIKA Lyra plus </t>
  </si>
  <si>
    <t>725219401R00</t>
  </si>
  <si>
    <t>Montáž umyvadel na šrouby do zdiva</t>
  </si>
  <si>
    <t>Včetně dodání zápachové uzávěrky.</t>
  </si>
  <si>
    <t>64213607R</t>
  </si>
  <si>
    <t>Umyvadlo 55cm JIKA Lyra plus H8143810001091</t>
  </si>
  <si>
    <t>R-položka</t>
  </si>
  <si>
    <t>POL12_0</t>
  </si>
  <si>
    <t>725249102R00</t>
  </si>
  <si>
    <t>Montáž sprchových mís a vaniček</t>
  </si>
  <si>
    <t>725249109</t>
  </si>
  <si>
    <t>Sprchová vanička Padana 100x80cm</t>
  </si>
  <si>
    <t>725860220</t>
  </si>
  <si>
    <t xml:space="preserve">Sifon sprchový </t>
  </si>
  <si>
    <t>725249109.2</t>
  </si>
  <si>
    <t>Dilatační páska 290x50mm</t>
  </si>
  <si>
    <t xml:space="preserve">ks    </t>
  </si>
  <si>
    <t>725249109.3</t>
  </si>
  <si>
    <t>Nožičky ke sprchové vaničce</t>
  </si>
  <si>
    <t>725829201R00</t>
  </si>
  <si>
    <t>Montáž baterie umyv.a dřezové nástěnné chromové</t>
  </si>
  <si>
    <t>725825114R00</t>
  </si>
  <si>
    <t>Baterie dřezová nástěnná RAF Polar PL01B</t>
  </si>
  <si>
    <t>725299101R00</t>
  </si>
  <si>
    <t>Montáž koupelnových doplňků - držák sprchového závěsu</t>
  </si>
  <si>
    <t>55145359</t>
  </si>
  <si>
    <t>Tyč sprchového závěsu Bemeta</t>
  </si>
  <si>
    <t>725849209</t>
  </si>
  <si>
    <t>Sprchový závěs Kleine Wolke Kito 120 cm</t>
  </si>
  <si>
    <t>725849302R00</t>
  </si>
  <si>
    <t>Montáž držáku sprchy</t>
  </si>
  <si>
    <t>725849200</t>
  </si>
  <si>
    <t>Sprchová souprava RAF SK500</t>
  </si>
  <si>
    <t>725829201RT1</t>
  </si>
  <si>
    <t>Baterie sprchová nástěnná RAF Polar PL80B</t>
  </si>
  <si>
    <t>725860107R00</t>
  </si>
  <si>
    <t>Uzávěrka zápachová umyvadlová D 32     D+ M</t>
  </si>
  <si>
    <t>725860212RT1</t>
  </si>
  <si>
    <t>Sifon umyvadlový- plastový PT 10041</t>
  </si>
  <si>
    <t>998725103R00</t>
  </si>
  <si>
    <t>Přesun hmot pro zařizovací předměty, výšky do 24 m</t>
  </si>
  <si>
    <t>VZD01</t>
  </si>
  <si>
    <t>766661122R00</t>
  </si>
  <si>
    <t>Montáž dveří do zárubně,otevíravých 1kř.nad 0,8 m</t>
  </si>
  <si>
    <t>61161873R</t>
  </si>
  <si>
    <t xml:space="preserve">Dveře vnitřní hladké plné 1kř. 90x197 </t>
  </si>
  <si>
    <t>SPCM</t>
  </si>
  <si>
    <t>766661112R00</t>
  </si>
  <si>
    <t>Montáž dveří do zárubně,otevíravých 1kř.do 0,8 m</t>
  </si>
  <si>
    <t>61161802R</t>
  </si>
  <si>
    <t>Dveře vnitřní hladké plné  1kř. 70x197</t>
  </si>
  <si>
    <t>998766103R00</t>
  </si>
  <si>
    <t>Přesun hmot pro truhlářské konstr., výšky do 24 m</t>
  </si>
  <si>
    <t>776101121R00</t>
  </si>
  <si>
    <t>Provedení penetrace podkladu pod.povlak.podlahy</t>
  </si>
  <si>
    <t>776401800R00</t>
  </si>
  <si>
    <t>Demontáž soklíků nebo lišt, pryžových nebo z PVC</t>
  </si>
  <si>
    <t>(5,2+3,27)*2-0,9</t>
  </si>
  <si>
    <t>776421100RU1</t>
  </si>
  <si>
    <t>Lepení podlahových soklíků z PVC a vinylu včetně dodávky soklíku PVC</t>
  </si>
  <si>
    <t>776421300R00</t>
  </si>
  <si>
    <t>Montáž fabionů k PVC podlahám do v.100 mm</t>
  </si>
  <si>
    <t>včetně vytažení a nalepení povlakové krytiny na stěnu.</t>
  </si>
  <si>
    <t>776511820RT2</t>
  </si>
  <si>
    <t>Odstranění PVC a koberců lepených s podložkou z ploch 10 - 20 m2</t>
  </si>
  <si>
    <t>776521200RT1</t>
  </si>
  <si>
    <t>Lepení povlakových podlah z dílců PVC a CV (vinyl) pouze položení - PVC ve specifikaci</t>
  </si>
  <si>
    <t>283424021R</t>
  </si>
  <si>
    <t>Lišta podlahová fabion z měkčeného PVC č. h. 1953</t>
  </si>
  <si>
    <t>28410103R</t>
  </si>
  <si>
    <t xml:space="preserve">Dodávka marmoleum </t>
  </si>
  <si>
    <t>16,39*1,15</t>
  </si>
  <si>
    <t>998776102R00</t>
  </si>
  <si>
    <t>Přesun hmot pro podlahy povlakové, výšky do 12 m</t>
  </si>
  <si>
    <t>781475112R00</t>
  </si>
  <si>
    <t>Obklad vnitřní stěn keramický, do tmele, 15x15 cm</t>
  </si>
  <si>
    <t>59761001R</t>
  </si>
  <si>
    <t>RAKO serie extra - obkladačka 30x60 cm mat</t>
  </si>
  <si>
    <t>20,52*1,05</t>
  </si>
  <si>
    <t>998781102R00</t>
  </si>
  <si>
    <t>Přesun hmot pro obklady keramické, výšky do 12 m</t>
  </si>
  <si>
    <t>783292007R00</t>
  </si>
  <si>
    <t>Nátěr disperzní kovových konstrukcí základní</t>
  </si>
  <si>
    <t>783293002R00</t>
  </si>
  <si>
    <t>Nátěr kovových konstr.disperz. Balakryl 2x email</t>
  </si>
  <si>
    <t>zárubně : (2*1,97+0,9)*(0,2+2*0,05)</t>
  </si>
  <si>
    <t>(2*1,97+0,7)*(0,075+2*0,05)</t>
  </si>
  <si>
    <t>784498911R00</t>
  </si>
  <si>
    <t>Lokální oprava malířskou masou 1x, výška do 3,8 m</t>
  </si>
  <si>
    <t>(5,2+3,27)*2*2,96</t>
  </si>
  <si>
    <t>strop : 5,2*3,27</t>
  </si>
  <si>
    <t>784191101R00</t>
  </si>
  <si>
    <t>Penetrace podkladu univerzální Primalex 1x</t>
  </si>
  <si>
    <t>784195312R00</t>
  </si>
  <si>
    <t>Malba Primalex Fortisimo, bílá, bez penetrace, 2 x</t>
  </si>
  <si>
    <t>elektro01</t>
  </si>
  <si>
    <t>Přepínač seriový 3559-A05345  D+ M</t>
  </si>
  <si>
    <t>elektro02</t>
  </si>
  <si>
    <t>Přepínač jednopólový 3559-A01345  D+ M</t>
  </si>
  <si>
    <t>elektro03</t>
  </si>
  <si>
    <t>Univerzální krabice KU 68-1901, bez víčka a svorkovnice D+ M</t>
  </si>
  <si>
    <t>elektro04</t>
  </si>
  <si>
    <t>Univerzální krabice KP 68 LD/1  D+M</t>
  </si>
  <si>
    <t>elektro05</t>
  </si>
  <si>
    <t>Rozvodná krabice KU 68-1903 s víčkem a svorkovnicí D+ M</t>
  </si>
  <si>
    <t>elektro06</t>
  </si>
  <si>
    <t>Univerzální krabice KP 68 LD/2 s víčkem  D+ M</t>
  </si>
  <si>
    <t>elektro07</t>
  </si>
  <si>
    <t>Kabel CYKY 3Cx1,5 D+ M</t>
  </si>
  <si>
    <t>elektro08</t>
  </si>
  <si>
    <t>Svítidlo vestavné LED SLIM 3000K D+ M</t>
  </si>
  <si>
    <t>elektro09</t>
  </si>
  <si>
    <t>Demontáže stávajících zařízení a rozvodů</t>
  </si>
  <si>
    <t>elektro10</t>
  </si>
  <si>
    <t>Úpravy stávajících rozvodů</t>
  </si>
  <si>
    <t>elektro11</t>
  </si>
  <si>
    <t>Vedlejší materiál a montáže</t>
  </si>
  <si>
    <t>979011211R00</t>
  </si>
  <si>
    <t>Svislá doprava suti a vybour. hmot za 2.NP nošením</t>
  </si>
  <si>
    <t>Přesun suti</t>
  </si>
  <si>
    <t>POL8_</t>
  </si>
  <si>
    <t>979011219R00</t>
  </si>
  <si>
    <t>Přípl.k svislé dopr.suti za každé další NP nošením</t>
  </si>
  <si>
    <t>979081111R00</t>
  </si>
  <si>
    <t>Odvoz suti a vybour. hmot na skládku do 1 km</t>
  </si>
  <si>
    <t>Včetně naložení na dopravní prostředek a složení na skládku, bez poplatku za skládku.</t>
  </si>
  <si>
    <t>979081121R00</t>
  </si>
  <si>
    <t>Příplatek k odvozu za každý další 1 km</t>
  </si>
  <si>
    <t>979082121R00</t>
  </si>
  <si>
    <t>Příplatek k vnitrost. dopravě suti za dalších 5 m</t>
  </si>
  <si>
    <t>979990162R00</t>
  </si>
  <si>
    <t>Poplatek za skládku suti - PVC+suť</t>
  </si>
  <si>
    <t>979990169</t>
  </si>
  <si>
    <t>Odvoz a likvidace odstraněného podhledu a vybouraných zárubní</t>
  </si>
  <si>
    <t>949105</t>
  </si>
  <si>
    <t>Koordinační přirážka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</si>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</sst>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0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hkcz04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88" t="s">
        <v>41</v>
      </c>
      <c r="B2" s="188"/>
      <c r="C2" s="188"/>
      <c r="D2" s="188"/>
      <c r="E2" s="188"/>
      <c r="F2" s="188"/>
      <c r="G2" s="188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4"/>
  <sheetViews>
    <sheetView showGridLines="0" topLeftCell="B27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189" t="s">
        <v>4</v>
      </c>
      <c r="C1" s="190"/>
      <c r="D1" s="190"/>
      <c r="E1" s="190"/>
      <c r="F1" s="190"/>
      <c r="G1" s="190"/>
      <c r="H1" s="190"/>
      <c r="I1" s="190"/>
      <c r="J1" s="191"/>
    </row>
    <row r="2" spans="1:15" ht="36" customHeight="1" x14ac:dyDescent="0.2">
      <c r="A2" s="2"/>
      <c r="B2" s="77" t="s">
        <v>24</v>
      </c>
      <c r="C2" s="78"/>
      <c r="D2" s="79" t="s">
        <v>48</v>
      </c>
      <c r="E2" s="198" t="s">
        <v>49</v>
      </c>
      <c r="F2" s="199"/>
      <c r="G2" s="199"/>
      <c r="H2" s="199"/>
      <c r="I2" s="199"/>
      <c r="J2" s="200"/>
      <c r="O2" s="1"/>
    </row>
    <row r="3" spans="1:15" ht="27" customHeight="1" x14ac:dyDescent="0.2">
      <c r="A3" s="2"/>
      <c r="B3" s="80" t="s">
        <v>46</v>
      </c>
      <c r="C3" s="78"/>
      <c r="D3" s="81" t="s">
        <v>45</v>
      </c>
      <c r="E3" s="201" t="s">
        <v>44</v>
      </c>
      <c r="F3" s="202"/>
      <c r="G3" s="202"/>
      <c r="H3" s="202"/>
      <c r="I3" s="202"/>
      <c r="J3" s="203"/>
    </row>
    <row r="4" spans="1:15" ht="23.25" customHeight="1" x14ac:dyDescent="0.2">
      <c r="A4" s="76">
        <v>620</v>
      </c>
      <c r="B4" s="82" t="s">
        <v>47</v>
      </c>
      <c r="C4" s="83"/>
      <c r="D4" s="84" t="s">
        <v>43</v>
      </c>
      <c r="E4" s="211" t="s">
        <v>44</v>
      </c>
      <c r="F4" s="212"/>
      <c r="G4" s="212"/>
      <c r="H4" s="212"/>
      <c r="I4" s="212"/>
      <c r="J4" s="213"/>
    </row>
    <row r="5" spans="1:15" ht="24" customHeight="1" x14ac:dyDescent="0.2">
      <c r="A5" s="2"/>
      <c r="B5" s="31" t="s">
        <v>23</v>
      </c>
      <c r="D5" s="216"/>
      <c r="E5" s="217"/>
      <c r="F5" s="217"/>
      <c r="G5" s="217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218"/>
      <c r="E6" s="219"/>
      <c r="F6" s="219"/>
      <c r="G6" s="219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220"/>
      <c r="F7" s="221"/>
      <c r="G7" s="221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05"/>
      <c r="E11" s="205"/>
      <c r="F11" s="205"/>
      <c r="G11" s="205"/>
      <c r="H11" s="18" t="s">
        <v>42</v>
      </c>
      <c r="I11" s="86"/>
      <c r="J11" s="8"/>
    </row>
    <row r="12" spans="1:15" ht="15.75" customHeight="1" x14ac:dyDescent="0.2">
      <c r="A12" s="2"/>
      <c r="B12" s="28"/>
      <c r="C12" s="55"/>
      <c r="D12" s="210"/>
      <c r="E12" s="210"/>
      <c r="F12" s="210"/>
      <c r="G12" s="210"/>
      <c r="H12" s="18" t="s">
        <v>36</v>
      </c>
      <c r="I12" s="86"/>
      <c r="J12" s="8"/>
    </row>
    <row r="13" spans="1:15" ht="15.75" customHeight="1" x14ac:dyDescent="0.2">
      <c r="A13" s="2"/>
      <c r="B13" s="29"/>
      <c r="C13" s="56"/>
      <c r="D13" s="85"/>
      <c r="E13" s="214"/>
      <c r="F13" s="215"/>
      <c r="G13" s="215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04"/>
      <c r="F15" s="204"/>
      <c r="G15" s="206"/>
      <c r="H15" s="206"/>
      <c r="I15" s="206" t="s">
        <v>31</v>
      </c>
      <c r="J15" s="207"/>
    </row>
    <row r="16" spans="1:15" ht="23.25" customHeight="1" x14ac:dyDescent="0.2">
      <c r="A16" s="139" t="s">
        <v>26</v>
      </c>
      <c r="B16" s="38" t="s">
        <v>26</v>
      </c>
      <c r="C16" s="62"/>
      <c r="D16" s="63"/>
      <c r="E16" s="195"/>
      <c r="F16" s="196"/>
      <c r="G16" s="195"/>
      <c r="H16" s="196"/>
      <c r="I16" s="195">
        <f>SUMIF(F49:F70,A16,I49:I70)+SUMIF(F49:F70,"PSU",I49:I70)</f>
        <v>0</v>
      </c>
      <c r="J16" s="197"/>
    </row>
    <row r="17" spans="1:10" ht="23.25" customHeight="1" x14ac:dyDescent="0.2">
      <c r="A17" s="139" t="s">
        <v>27</v>
      </c>
      <c r="B17" s="38" t="s">
        <v>27</v>
      </c>
      <c r="C17" s="62"/>
      <c r="D17" s="63"/>
      <c r="E17" s="195"/>
      <c r="F17" s="196"/>
      <c r="G17" s="195"/>
      <c r="H17" s="196"/>
      <c r="I17" s="195">
        <f>SUMIF(F49:F70,A17,I49:I70)</f>
        <v>0</v>
      </c>
      <c r="J17" s="197"/>
    </row>
    <row r="18" spans="1:10" ht="23.25" customHeight="1" x14ac:dyDescent="0.2">
      <c r="A18" s="139" t="s">
        <v>28</v>
      </c>
      <c r="B18" s="38" t="s">
        <v>28</v>
      </c>
      <c r="C18" s="62"/>
      <c r="D18" s="63"/>
      <c r="E18" s="195"/>
      <c r="F18" s="196"/>
      <c r="G18" s="195"/>
      <c r="H18" s="196"/>
      <c r="I18" s="195">
        <f>SUMIF(F49:F70,A18,I49:I70)</f>
        <v>0</v>
      </c>
      <c r="J18" s="197"/>
    </row>
    <row r="19" spans="1:10" ht="23.25" customHeight="1" x14ac:dyDescent="0.2">
      <c r="A19" s="139" t="s">
        <v>99</v>
      </c>
      <c r="B19" s="38" t="s">
        <v>29</v>
      </c>
      <c r="C19" s="62"/>
      <c r="D19" s="63"/>
      <c r="E19" s="195"/>
      <c r="F19" s="196"/>
      <c r="G19" s="195"/>
      <c r="H19" s="196"/>
      <c r="I19" s="195">
        <f>SUMIF(F49:F70,A19,I49:I70)</f>
        <v>0</v>
      </c>
      <c r="J19" s="197"/>
    </row>
    <row r="20" spans="1:10" ht="23.25" customHeight="1" x14ac:dyDescent="0.2">
      <c r="A20" s="139" t="s">
        <v>98</v>
      </c>
      <c r="B20" s="38" t="s">
        <v>30</v>
      </c>
      <c r="C20" s="62"/>
      <c r="D20" s="63"/>
      <c r="E20" s="195"/>
      <c r="F20" s="196"/>
      <c r="G20" s="195"/>
      <c r="H20" s="196"/>
      <c r="I20" s="195">
        <f>SUMIF(F49:F70,A20,I49:I70)</f>
        <v>0</v>
      </c>
      <c r="J20" s="197"/>
    </row>
    <row r="21" spans="1:10" ht="23.25" customHeight="1" x14ac:dyDescent="0.2">
      <c r="A21" s="2"/>
      <c r="B21" s="48" t="s">
        <v>31</v>
      </c>
      <c r="C21" s="64"/>
      <c r="D21" s="65"/>
      <c r="E21" s="208"/>
      <c r="F21" s="209"/>
      <c r="G21" s="208"/>
      <c r="H21" s="209"/>
      <c r="I21" s="208">
        <f>SUM(I16:J20)</f>
        <v>0</v>
      </c>
      <c r="J21" s="227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25">
        <f>ZakladDPHSniVypocet</f>
        <v>0</v>
      </c>
      <c r="H23" s="226"/>
      <c r="I23" s="226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223">
        <f>A23</f>
        <v>0</v>
      </c>
      <c r="H24" s="224"/>
      <c r="I24" s="224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25">
        <f>ZakladDPHZaklVypocet</f>
        <v>0</v>
      </c>
      <c r="H25" s="226"/>
      <c r="I25" s="226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192">
        <f>A25</f>
        <v>0</v>
      </c>
      <c r="H26" s="193"/>
      <c r="I26" s="193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194">
        <f>CenaCelkem-(ZakladDPHSni+DPHSni+ZakladDPHZakl+DPHZakl)</f>
        <v>0</v>
      </c>
      <c r="H27" s="194"/>
      <c r="I27" s="194"/>
      <c r="J27" s="41" t="str">
        <f t="shared" si="0"/>
        <v>CZK</v>
      </c>
    </row>
    <row r="28" spans="1:10" ht="27.75" hidden="1" customHeight="1" thickBot="1" x14ac:dyDescent="0.25">
      <c r="A28" s="2"/>
      <c r="B28" s="113" t="s">
        <v>25</v>
      </c>
      <c r="C28" s="114"/>
      <c r="D28" s="114"/>
      <c r="E28" s="115"/>
      <c r="F28" s="116"/>
      <c r="G28" s="229">
        <f>ZakladDPHSniVypocet+ZakladDPHZaklVypocet</f>
        <v>0</v>
      </c>
      <c r="H28" s="229"/>
      <c r="I28" s="229"/>
      <c r="J28" s="117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3" t="s">
        <v>37</v>
      </c>
      <c r="C29" s="118"/>
      <c r="D29" s="118"/>
      <c r="E29" s="118"/>
      <c r="F29" s="119"/>
      <c r="G29" s="228">
        <f>A27</f>
        <v>0</v>
      </c>
      <c r="H29" s="228"/>
      <c r="I29" s="228"/>
      <c r="J29" s="120" t="s">
        <v>52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30"/>
      <c r="E34" s="231"/>
      <c r="G34" s="232"/>
      <c r="H34" s="233"/>
      <c r="I34" s="233"/>
      <c r="J34" s="25"/>
    </row>
    <row r="35" spans="1:10" ht="12.75" customHeight="1" x14ac:dyDescent="0.2">
      <c r="A35" s="2"/>
      <c r="B35" s="2"/>
      <c r="D35" s="222" t="s">
        <v>2</v>
      </c>
      <c r="E35" s="222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90" t="s">
        <v>17</v>
      </c>
      <c r="C37" s="91"/>
      <c r="D37" s="91"/>
      <c r="E37" s="91"/>
      <c r="F37" s="92"/>
      <c r="G37" s="92"/>
      <c r="H37" s="92"/>
      <c r="I37" s="92"/>
      <c r="J37" s="93"/>
    </row>
    <row r="38" spans="1:10" ht="25.5" hidden="1" customHeight="1" x14ac:dyDescent="0.2">
      <c r="A38" s="89" t="s">
        <v>39</v>
      </c>
      <c r="B38" s="94" t="s">
        <v>18</v>
      </c>
      <c r="C38" s="95" t="s">
        <v>6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19</v>
      </c>
      <c r="I38" s="97" t="s">
        <v>1</v>
      </c>
      <c r="J38" s="98" t="s">
        <v>0</v>
      </c>
    </row>
    <row r="39" spans="1:10" ht="25.5" hidden="1" customHeight="1" x14ac:dyDescent="0.2">
      <c r="A39" s="89">
        <v>1</v>
      </c>
      <c r="B39" s="99" t="s">
        <v>50</v>
      </c>
      <c r="C39" s="234"/>
      <c r="D39" s="234"/>
      <c r="E39" s="234"/>
      <c r="F39" s="100">
        <f>'02 01 Pol'!AE229</f>
        <v>0</v>
      </c>
      <c r="G39" s="101">
        <f>'02 01 Pol'!AF229</f>
        <v>0</v>
      </c>
      <c r="H39" s="102">
        <f>(F39*SazbaDPH1/100)+(G39*SazbaDPH2/100)</f>
        <v>0</v>
      </c>
      <c r="I39" s="102">
        <f>F39+G39+H39</f>
        <v>0</v>
      </c>
      <c r="J39" s="103" t="str">
        <f>IF(CenaCelkemVypocet=0,"",I39/CenaCelkemVypocet*100)</f>
        <v/>
      </c>
    </row>
    <row r="40" spans="1:10" ht="25.5" hidden="1" customHeight="1" x14ac:dyDescent="0.2">
      <c r="A40" s="89">
        <v>2</v>
      </c>
      <c r="B40" s="104" t="s">
        <v>45</v>
      </c>
      <c r="C40" s="235" t="s">
        <v>44</v>
      </c>
      <c r="D40" s="235"/>
      <c r="E40" s="235"/>
      <c r="F40" s="105">
        <f>'02 01 Pol'!AE229</f>
        <v>0</v>
      </c>
      <c r="G40" s="106">
        <f>'02 01 Pol'!AF229</f>
        <v>0</v>
      </c>
      <c r="H40" s="106">
        <f>(F40*SazbaDPH1/100)+(G40*SazbaDPH2/100)</f>
        <v>0</v>
      </c>
      <c r="I40" s="106">
        <f>F40+G40+H40</f>
        <v>0</v>
      </c>
      <c r="J40" s="107" t="str">
        <f>IF(CenaCelkemVypocet=0,"",I40/CenaCelkemVypocet*100)</f>
        <v/>
      </c>
    </row>
    <row r="41" spans="1:10" ht="25.5" hidden="1" customHeight="1" x14ac:dyDescent="0.2">
      <c r="A41" s="89">
        <v>3</v>
      </c>
      <c r="B41" s="108" t="s">
        <v>43</v>
      </c>
      <c r="C41" s="234" t="s">
        <v>44</v>
      </c>
      <c r="D41" s="234"/>
      <c r="E41" s="234"/>
      <c r="F41" s="109">
        <f>'02 01 Pol'!AE229</f>
        <v>0</v>
      </c>
      <c r="G41" s="102">
        <f>'02 01 Pol'!AF229</f>
        <v>0</v>
      </c>
      <c r="H41" s="102">
        <f>(F41*SazbaDPH1/100)+(G41*SazbaDPH2/100)</f>
        <v>0</v>
      </c>
      <c r="I41" s="102">
        <f>F41+G41+H41</f>
        <v>0</v>
      </c>
      <c r="J41" s="103" t="str">
        <f>IF(CenaCelkemVypocet=0,"",I41/CenaCelkemVypocet*100)</f>
        <v/>
      </c>
    </row>
    <row r="42" spans="1:10" ht="25.5" hidden="1" customHeight="1" x14ac:dyDescent="0.2">
      <c r="A42" s="89"/>
      <c r="B42" s="236" t="s">
        <v>51</v>
      </c>
      <c r="C42" s="237"/>
      <c r="D42" s="237"/>
      <c r="E42" s="238"/>
      <c r="F42" s="110">
        <f>SUMIF(A39:A41,"=1",F39:F41)</f>
        <v>0</v>
      </c>
      <c r="G42" s="111">
        <f>SUMIF(A39:A41,"=1",G39:G41)</f>
        <v>0</v>
      </c>
      <c r="H42" s="111">
        <f>SUMIF(A39:A41,"=1",H39:H41)</f>
        <v>0</v>
      </c>
      <c r="I42" s="111">
        <f>SUMIF(A39:A41,"=1",I39:I41)</f>
        <v>0</v>
      </c>
      <c r="J42" s="112">
        <f>SUMIF(A39:A41,"=1",J39:J41)</f>
        <v>0</v>
      </c>
    </row>
    <row r="46" spans="1:10" ht="15.75" x14ac:dyDescent="0.25">
      <c r="B46" s="121" t="s">
        <v>53</v>
      </c>
    </row>
    <row r="48" spans="1:10" ht="25.5" customHeight="1" x14ac:dyDescent="0.2">
      <c r="A48" s="123"/>
      <c r="B48" s="126" t="s">
        <v>18</v>
      </c>
      <c r="C48" s="126" t="s">
        <v>6</v>
      </c>
      <c r="D48" s="127"/>
      <c r="E48" s="127"/>
      <c r="F48" s="128" t="s">
        <v>54</v>
      </c>
      <c r="G48" s="128"/>
      <c r="H48" s="128"/>
      <c r="I48" s="128" t="s">
        <v>31</v>
      </c>
      <c r="J48" s="128" t="s">
        <v>0</v>
      </c>
    </row>
    <row r="49" spans="1:10" ht="36.75" customHeight="1" x14ac:dyDescent="0.2">
      <c r="A49" s="124"/>
      <c r="B49" s="129" t="s">
        <v>55</v>
      </c>
      <c r="C49" s="239" t="s">
        <v>56</v>
      </c>
      <c r="D49" s="240"/>
      <c r="E49" s="240"/>
      <c r="F49" s="135" t="s">
        <v>26</v>
      </c>
      <c r="G49" s="136"/>
      <c r="H49" s="136"/>
      <c r="I49" s="136">
        <f>'02 01 Pol'!G8</f>
        <v>0</v>
      </c>
      <c r="J49" s="133" t="str">
        <f>IF(I71=0,"",I49/I71*100)</f>
        <v/>
      </c>
    </row>
    <row r="50" spans="1:10" ht="36.75" customHeight="1" x14ac:dyDescent="0.2">
      <c r="A50" s="124"/>
      <c r="B50" s="129" t="s">
        <v>57</v>
      </c>
      <c r="C50" s="239" t="s">
        <v>58</v>
      </c>
      <c r="D50" s="240"/>
      <c r="E50" s="240"/>
      <c r="F50" s="135" t="s">
        <v>26</v>
      </c>
      <c r="G50" s="136"/>
      <c r="H50" s="136"/>
      <c r="I50" s="136">
        <f>'02 01 Pol'!G25</f>
        <v>0</v>
      </c>
      <c r="J50" s="133" t="str">
        <f>IF(I71=0,"",I50/I71*100)</f>
        <v/>
      </c>
    </row>
    <row r="51" spans="1:10" ht="36.75" customHeight="1" x14ac:dyDescent="0.2">
      <c r="A51" s="124"/>
      <c r="B51" s="129" t="s">
        <v>59</v>
      </c>
      <c r="C51" s="239" t="s">
        <v>60</v>
      </c>
      <c r="D51" s="240"/>
      <c r="E51" s="240"/>
      <c r="F51" s="135" t="s">
        <v>26</v>
      </c>
      <c r="G51" s="136"/>
      <c r="H51" s="136"/>
      <c r="I51" s="136">
        <f>'02 01 Pol'!G32</f>
        <v>0</v>
      </c>
      <c r="J51" s="133" t="str">
        <f>IF(I71=0,"",I51/I71*100)</f>
        <v/>
      </c>
    </row>
    <row r="52" spans="1:10" ht="36.75" customHeight="1" x14ac:dyDescent="0.2">
      <c r="A52" s="124"/>
      <c r="B52" s="129" t="s">
        <v>61</v>
      </c>
      <c r="C52" s="239" t="s">
        <v>62</v>
      </c>
      <c r="D52" s="240"/>
      <c r="E52" s="240"/>
      <c r="F52" s="135" t="s">
        <v>26</v>
      </c>
      <c r="G52" s="136"/>
      <c r="H52" s="136"/>
      <c r="I52" s="136">
        <f>'02 01 Pol'!G39</f>
        <v>0</v>
      </c>
      <c r="J52" s="133" t="str">
        <f>IF(I71=0,"",I52/I71*100)</f>
        <v/>
      </c>
    </row>
    <row r="53" spans="1:10" ht="36.75" customHeight="1" x14ac:dyDescent="0.2">
      <c r="A53" s="124"/>
      <c r="B53" s="129" t="s">
        <v>63</v>
      </c>
      <c r="C53" s="239" t="s">
        <v>64</v>
      </c>
      <c r="D53" s="240"/>
      <c r="E53" s="240"/>
      <c r="F53" s="135" t="s">
        <v>26</v>
      </c>
      <c r="G53" s="136"/>
      <c r="H53" s="136"/>
      <c r="I53" s="136">
        <f>'02 01 Pol'!G42</f>
        <v>0</v>
      </c>
      <c r="J53" s="133" t="str">
        <f>IF(I71=0,"",I53/I71*100)</f>
        <v/>
      </c>
    </row>
    <row r="54" spans="1:10" ht="36.75" customHeight="1" x14ac:dyDescent="0.2">
      <c r="A54" s="124"/>
      <c r="B54" s="129" t="s">
        <v>65</v>
      </c>
      <c r="C54" s="239" t="s">
        <v>66</v>
      </c>
      <c r="D54" s="240"/>
      <c r="E54" s="240"/>
      <c r="F54" s="135" t="s">
        <v>26</v>
      </c>
      <c r="G54" s="136"/>
      <c r="H54" s="136"/>
      <c r="I54" s="136">
        <f>'02 01 Pol'!G47</f>
        <v>0</v>
      </c>
      <c r="J54" s="133" t="str">
        <f>IF(I71=0,"",I54/I71*100)</f>
        <v/>
      </c>
    </row>
    <row r="55" spans="1:10" ht="36.75" customHeight="1" x14ac:dyDescent="0.2">
      <c r="A55" s="124"/>
      <c r="B55" s="129" t="s">
        <v>67</v>
      </c>
      <c r="C55" s="239" t="s">
        <v>68</v>
      </c>
      <c r="D55" s="240"/>
      <c r="E55" s="240"/>
      <c r="F55" s="135" t="s">
        <v>26</v>
      </c>
      <c r="G55" s="136"/>
      <c r="H55" s="136"/>
      <c r="I55" s="136">
        <f>'02 01 Pol'!G50</f>
        <v>0</v>
      </c>
      <c r="J55" s="133" t="str">
        <f>IF(I71=0,"",I55/I71*100)</f>
        <v/>
      </c>
    </row>
    <row r="56" spans="1:10" ht="36.75" customHeight="1" x14ac:dyDescent="0.2">
      <c r="A56" s="124"/>
      <c r="B56" s="129" t="s">
        <v>69</v>
      </c>
      <c r="C56" s="239" t="s">
        <v>70</v>
      </c>
      <c r="D56" s="240"/>
      <c r="E56" s="240"/>
      <c r="F56" s="135" t="s">
        <v>26</v>
      </c>
      <c r="G56" s="136"/>
      <c r="H56" s="136"/>
      <c r="I56" s="136">
        <f>'02 01 Pol'!G54</f>
        <v>0</v>
      </c>
      <c r="J56" s="133" t="str">
        <f>IF(I71=0,"",I56/I71*100)</f>
        <v/>
      </c>
    </row>
    <row r="57" spans="1:10" ht="36.75" customHeight="1" x14ac:dyDescent="0.2">
      <c r="A57" s="124"/>
      <c r="B57" s="129" t="s">
        <v>71</v>
      </c>
      <c r="C57" s="239" t="s">
        <v>72</v>
      </c>
      <c r="D57" s="240"/>
      <c r="E57" s="240"/>
      <c r="F57" s="135" t="s">
        <v>26</v>
      </c>
      <c r="G57" s="136"/>
      <c r="H57" s="136"/>
      <c r="I57" s="136">
        <f>'02 01 Pol'!G85</f>
        <v>0</v>
      </c>
      <c r="J57" s="133" t="str">
        <f>IF(I71=0,"",I57/I71*100)</f>
        <v/>
      </c>
    </row>
    <row r="58" spans="1:10" ht="36.75" customHeight="1" x14ac:dyDescent="0.2">
      <c r="A58" s="124"/>
      <c r="B58" s="129" t="s">
        <v>73</v>
      </c>
      <c r="C58" s="239" t="s">
        <v>74</v>
      </c>
      <c r="D58" s="240"/>
      <c r="E58" s="240"/>
      <c r="F58" s="135" t="s">
        <v>27</v>
      </c>
      <c r="G58" s="136"/>
      <c r="H58" s="136"/>
      <c r="I58" s="136">
        <f>'02 01 Pol'!G87</f>
        <v>0</v>
      </c>
      <c r="J58" s="133" t="str">
        <f>IF(I71=0,"",I58/I71*100)</f>
        <v/>
      </c>
    </row>
    <row r="59" spans="1:10" ht="36.75" customHeight="1" x14ac:dyDescent="0.2">
      <c r="A59" s="124"/>
      <c r="B59" s="129" t="s">
        <v>75</v>
      </c>
      <c r="C59" s="239" t="s">
        <v>76</v>
      </c>
      <c r="D59" s="240"/>
      <c r="E59" s="240"/>
      <c r="F59" s="135" t="s">
        <v>27</v>
      </c>
      <c r="G59" s="136"/>
      <c r="H59" s="136"/>
      <c r="I59" s="136">
        <f>'02 01 Pol'!G93</f>
        <v>0</v>
      </c>
      <c r="J59" s="133" t="str">
        <f>IF(I71=0,"",I59/I71*100)</f>
        <v/>
      </c>
    </row>
    <row r="60" spans="1:10" ht="36.75" customHeight="1" x14ac:dyDescent="0.2">
      <c r="A60" s="124"/>
      <c r="B60" s="129" t="s">
        <v>77</v>
      </c>
      <c r="C60" s="239" t="s">
        <v>78</v>
      </c>
      <c r="D60" s="240"/>
      <c r="E60" s="240"/>
      <c r="F60" s="135" t="s">
        <v>27</v>
      </c>
      <c r="G60" s="136"/>
      <c r="H60" s="136"/>
      <c r="I60" s="136">
        <f>'02 01 Pol'!G108</f>
        <v>0</v>
      </c>
      <c r="J60" s="133" t="str">
        <f>IF(I71=0,"",I60/I71*100)</f>
        <v/>
      </c>
    </row>
    <row r="61" spans="1:10" ht="36.75" customHeight="1" x14ac:dyDescent="0.2">
      <c r="A61" s="124"/>
      <c r="B61" s="129" t="s">
        <v>79</v>
      </c>
      <c r="C61" s="239" t="s">
        <v>80</v>
      </c>
      <c r="D61" s="240"/>
      <c r="E61" s="240"/>
      <c r="F61" s="135" t="s">
        <v>27</v>
      </c>
      <c r="G61" s="136"/>
      <c r="H61" s="136"/>
      <c r="I61" s="136">
        <f>'02 01 Pol'!G130</f>
        <v>0</v>
      </c>
      <c r="J61" s="133" t="str">
        <f>IF(I71=0,"",I61/I71*100)</f>
        <v/>
      </c>
    </row>
    <row r="62" spans="1:10" ht="36.75" customHeight="1" x14ac:dyDescent="0.2">
      <c r="A62" s="124"/>
      <c r="B62" s="129" t="s">
        <v>81</v>
      </c>
      <c r="C62" s="239" t="s">
        <v>82</v>
      </c>
      <c r="D62" s="240"/>
      <c r="E62" s="240"/>
      <c r="F62" s="135" t="s">
        <v>27</v>
      </c>
      <c r="G62" s="136"/>
      <c r="H62" s="136"/>
      <c r="I62" s="136">
        <f>'02 01 Pol'!G161</f>
        <v>0</v>
      </c>
      <c r="J62" s="133" t="str">
        <f>IF(I71=0,"",I62/I71*100)</f>
        <v/>
      </c>
    </row>
    <row r="63" spans="1:10" ht="36.75" customHeight="1" x14ac:dyDescent="0.2">
      <c r="A63" s="124"/>
      <c r="B63" s="129" t="s">
        <v>83</v>
      </c>
      <c r="C63" s="239" t="s">
        <v>84</v>
      </c>
      <c r="D63" s="240"/>
      <c r="E63" s="240"/>
      <c r="F63" s="135" t="s">
        <v>27</v>
      </c>
      <c r="G63" s="136"/>
      <c r="H63" s="136"/>
      <c r="I63" s="136">
        <f>'02 01 Pol'!G163</f>
        <v>0</v>
      </c>
      <c r="J63" s="133" t="str">
        <f>IF(I71=0,"",I63/I71*100)</f>
        <v/>
      </c>
    </row>
    <row r="64" spans="1:10" ht="36.75" customHeight="1" x14ac:dyDescent="0.2">
      <c r="A64" s="124"/>
      <c r="B64" s="129" t="s">
        <v>85</v>
      </c>
      <c r="C64" s="239" t="s">
        <v>86</v>
      </c>
      <c r="D64" s="240"/>
      <c r="E64" s="240"/>
      <c r="F64" s="135" t="s">
        <v>27</v>
      </c>
      <c r="G64" s="136"/>
      <c r="H64" s="136"/>
      <c r="I64" s="136">
        <f>'02 01 Pol'!G169</f>
        <v>0</v>
      </c>
      <c r="J64" s="133" t="str">
        <f>IF(I71=0,"",I64/I71*100)</f>
        <v/>
      </c>
    </row>
    <row r="65" spans="1:10" ht="36.75" customHeight="1" x14ac:dyDescent="0.2">
      <c r="A65" s="124"/>
      <c r="B65" s="129" t="s">
        <v>87</v>
      </c>
      <c r="C65" s="239" t="s">
        <v>88</v>
      </c>
      <c r="D65" s="240"/>
      <c r="E65" s="240"/>
      <c r="F65" s="135" t="s">
        <v>27</v>
      </c>
      <c r="G65" s="136"/>
      <c r="H65" s="136"/>
      <c r="I65" s="136">
        <f>'02 01 Pol'!G184</f>
        <v>0</v>
      </c>
      <c r="J65" s="133" t="str">
        <f>IF(I71=0,"",I65/I71*100)</f>
        <v/>
      </c>
    </row>
    <row r="66" spans="1:10" ht="36.75" customHeight="1" x14ac:dyDescent="0.2">
      <c r="A66" s="124"/>
      <c r="B66" s="129" t="s">
        <v>89</v>
      </c>
      <c r="C66" s="239" t="s">
        <v>90</v>
      </c>
      <c r="D66" s="240"/>
      <c r="E66" s="240"/>
      <c r="F66" s="135" t="s">
        <v>27</v>
      </c>
      <c r="G66" s="136"/>
      <c r="H66" s="136"/>
      <c r="I66" s="136">
        <f>'02 01 Pol'!G190</f>
        <v>0</v>
      </c>
      <c r="J66" s="133" t="str">
        <f>IF(I71=0,"",I66/I71*100)</f>
        <v/>
      </c>
    </row>
    <row r="67" spans="1:10" ht="36.75" customHeight="1" x14ac:dyDescent="0.2">
      <c r="A67" s="124"/>
      <c r="B67" s="129" t="s">
        <v>91</v>
      </c>
      <c r="C67" s="239" t="s">
        <v>92</v>
      </c>
      <c r="D67" s="240"/>
      <c r="E67" s="240"/>
      <c r="F67" s="135" t="s">
        <v>27</v>
      </c>
      <c r="G67" s="136"/>
      <c r="H67" s="136"/>
      <c r="I67" s="136">
        <f>'02 01 Pol'!G195</f>
        <v>0</v>
      </c>
      <c r="J67" s="133" t="str">
        <f>IF(I71=0,"",I67/I71*100)</f>
        <v/>
      </c>
    </row>
    <row r="68" spans="1:10" ht="36.75" customHeight="1" x14ac:dyDescent="0.2">
      <c r="A68" s="124"/>
      <c r="B68" s="129" t="s">
        <v>93</v>
      </c>
      <c r="C68" s="239" t="s">
        <v>94</v>
      </c>
      <c r="D68" s="240"/>
      <c r="E68" s="240"/>
      <c r="F68" s="135" t="s">
        <v>28</v>
      </c>
      <c r="G68" s="136"/>
      <c r="H68" s="136"/>
      <c r="I68" s="136">
        <f>'02 01 Pol'!G205</f>
        <v>0</v>
      </c>
      <c r="J68" s="133" t="str">
        <f>IF(I71=0,"",I68/I71*100)</f>
        <v/>
      </c>
    </row>
    <row r="69" spans="1:10" ht="36.75" customHeight="1" x14ac:dyDescent="0.2">
      <c r="A69" s="124"/>
      <c r="B69" s="129" t="s">
        <v>95</v>
      </c>
      <c r="C69" s="239" t="s">
        <v>96</v>
      </c>
      <c r="D69" s="240"/>
      <c r="E69" s="240"/>
      <c r="F69" s="135" t="s">
        <v>97</v>
      </c>
      <c r="G69" s="136"/>
      <c r="H69" s="136"/>
      <c r="I69" s="136">
        <f>'02 01 Pol'!G217</f>
        <v>0</v>
      </c>
      <c r="J69" s="133" t="str">
        <f>IF(I71=0,"",I69/I71*100)</f>
        <v/>
      </c>
    </row>
    <row r="70" spans="1:10" ht="36.75" customHeight="1" x14ac:dyDescent="0.2">
      <c r="A70" s="124"/>
      <c r="B70" s="129" t="s">
        <v>98</v>
      </c>
      <c r="C70" s="239" t="s">
        <v>30</v>
      </c>
      <c r="D70" s="240"/>
      <c r="E70" s="240"/>
      <c r="F70" s="135" t="s">
        <v>98</v>
      </c>
      <c r="G70" s="136"/>
      <c r="H70" s="136"/>
      <c r="I70" s="136">
        <f>'02 01 Pol'!G226</f>
        <v>0</v>
      </c>
      <c r="J70" s="133" t="str">
        <f>IF(I71=0,"",I70/I71*100)</f>
        <v/>
      </c>
    </row>
    <row r="71" spans="1:10" ht="25.5" customHeight="1" x14ac:dyDescent="0.2">
      <c r="A71" s="125"/>
      <c r="B71" s="130" t="s">
        <v>1</v>
      </c>
      <c r="C71" s="131"/>
      <c r="D71" s="132"/>
      <c r="E71" s="132"/>
      <c r="F71" s="137"/>
      <c r="G71" s="138"/>
      <c r="H71" s="138"/>
      <c r="I71" s="138">
        <f>SUM(I49:I70)</f>
        <v>0</v>
      </c>
      <c r="J71" s="134">
        <f>SUM(J49:J70)</f>
        <v>0</v>
      </c>
    </row>
    <row r="72" spans="1:10" x14ac:dyDescent="0.2">
      <c r="F72" s="87"/>
      <c r="G72" s="87"/>
      <c r="H72" s="87"/>
      <c r="I72" s="87"/>
      <c r="J72" s="88"/>
    </row>
    <row r="73" spans="1:10" x14ac:dyDescent="0.2">
      <c r="F73" s="87"/>
      <c r="G73" s="87"/>
      <c r="H73" s="87"/>
      <c r="I73" s="87"/>
      <c r="J73" s="88"/>
    </row>
    <row r="74" spans="1:10" x14ac:dyDescent="0.2">
      <c r="F74" s="87"/>
      <c r="G74" s="87"/>
      <c r="H74" s="87"/>
      <c r="I74" s="87"/>
      <c r="J74" s="88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7">
    <mergeCell ref="C70:E70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1" t="s">
        <v>7</v>
      </c>
      <c r="B1" s="241"/>
      <c r="C1" s="242"/>
      <c r="D1" s="241"/>
      <c r="E1" s="241"/>
      <c r="F1" s="241"/>
      <c r="G1" s="241"/>
    </row>
    <row r="2" spans="1:7" ht="24.95" customHeight="1" x14ac:dyDescent="0.2">
      <c r="A2" s="50" t="s">
        <v>8</v>
      </c>
      <c r="B2" s="49"/>
      <c r="C2" s="243"/>
      <c r="D2" s="243"/>
      <c r="E2" s="243"/>
      <c r="F2" s="243"/>
      <c r="G2" s="244"/>
    </row>
    <row r="3" spans="1:7" ht="24.95" customHeight="1" x14ac:dyDescent="0.2">
      <c r="A3" s="50" t="s">
        <v>9</v>
      </c>
      <c r="B3" s="49"/>
      <c r="C3" s="243"/>
      <c r="D3" s="243"/>
      <c r="E3" s="243"/>
      <c r="F3" s="243"/>
      <c r="G3" s="244"/>
    </row>
    <row r="4" spans="1:7" ht="24.95" customHeight="1" x14ac:dyDescent="0.2">
      <c r="A4" s="50" t="s">
        <v>10</v>
      </c>
      <c r="B4" s="49"/>
      <c r="C4" s="243"/>
      <c r="D4" s="243"/>
      <c r="E4" s="243"/>
      <c r="F4" s="243"/>
      <c r="G4" s="244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2" customWidth="1"/>
    <col min="3" max="3" width="38.28515625" style="12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1" t="s">
        <v>7</v>
      </c>
      <c r="B1" s="261"/>
      <c r="C1" s="261"/>
      <c r="D1" s="261"/>
      <c r="E1" s="261"/>
      <c r="F1" s="261"/>
      <c r="G1" s="261"/>
      <c r="AG1" t="s">
        <v>100</v>
      </c>
    </row>
    <row r="2" spans="1:60" ht="24.95" customHeight="1" x14ac:dyDescent="0.2">
      <c r="A2" s="140" t="s">
        <v>8</v>
      </c>
      <c r="B2" s="49" t="s">
        <v>48</v>
      </c>
      <c r="C2" s="262" t="s">
        <v>49</v>
      </c>
      <c r="D2" s="263"/>
      <c r="E2" s="263"/>
      <c r="F2" s="263"/>
      <c r="G2" s="264"/>
      <c r="AG2" t="s">
        <v>101</v>
      </c>
    </row>
    <row r="3" spans="1:60" ht="24.95" customHeight="1" x14ac:dyDescent="0.2">
      <c r="A3" s="140" t="s">
        <v>9</v>
      </c>
      <c r="B3" s="49" t="s">
        <v>45</v>
      </c>
      <c r="C3" s="262" t="s">
        <v>44</v>
      </c>
      <c r="D3" s="263"/>
      <c r="E3" s="263"/>
      <c r="F3" s="263"/>
      <c r="G3" s="264"/>
      <c r="AC3" s="122" t="s">
        <v>101</v>
      </c>
      <c r="AG3" t="s">
        <v>102</v>
      </c>
    </row>
    <row r="4" spans="1:60" ht="24.95" customHeight="1" x14ac:dyDescent="0.2">
      <c r="A4" s="141" t="s">
        <v>10</v>
      </c>
      <c r="B4" s="142" t="s">
        <v>43</v>
      </c>
      <c r="C4" s="265" t="s">
        <v>44</v>
      </c>
      <c r="D4" s="266"/>
      <c r="E4" s="266"/>
      <c r="F4" s="266"/>
      <c r="G4" s="267"/>
      <c r="AG4" t="s">
        <v>103</v>
      </c>
    </row>
    <row r="5" spans="1:60" x14ac:dyDescent="0.2">
      <c r="D5" s="10"/>
    </row>
    <row r="6" spans="1:60" ht="38.25" x14ac:dyDescent="0.2">
      <c r="A6" s="144" t="s">
        <v>104</v>
      </c>
      <c r="B6" s="146" t="s">
        <v>105</v>
      </c>
      <c r="C6" s="146" t="s">
        <v>106</v>
      </c>
      <c r="D6" s="145" t="s">
        <v>107</v>
      </c>
      <c r="E6" s="144" t="s">
        <v>108</v>
      </c>
      <c r="F6" s="143" t="s">
        <v>109</v>
      </c>
      <c r="G6" s="144" t="s">
        <v>31</v>
      </c>
      <c r="H6" s="147" t="s">
        <v>32</v>
      </c>
      <c r="I6" s="147" t="s">
        <v>110</v>
      </c>
      <c r="J6" s="147" t="s">
        <v>33</v>
      </c>
      <c r="K6" s="147" t="s">
        <v>111</v>
      </c>
      <c r="L6" s="147" t="s">
        <v>112</v>
      </c>
      <c r="M6" s="147" t="s">
        <v>113</v>
      </c>
      <c r="N6" s="147" t="s">
        <v>114</v>
      </c>
      <c r="O6" s="147" t="s">
        <v>115</v>
      </c>
      <c r="P6" s="147" t="s">
        <v>116</v>
      </c>
      <c r="Q6" s="147" t="s">
        <v>117</v>
      </c>
      <c r="R6" s="147" t="s">
        <v>118</v>
      </c>
      <c r="S6" s="147" t="s">
        <v>119</v>
      </c>
      <c r="T6" s="147" t="s">
        <v>120</v>
      </c>
      <c r="U6" s="147" t="s">
        <v>121</v>
      </c>
      <c r="V6" s="147" t="s">
        <v>122</v>
      </c>
      <c r="W6" s="147" t="s">
        <v>123</v>
      </c>
      <c r="X6" s="147" t="s">
        <v>124</v>
      </c>
    </row>
    <row r="7" spans="1:60" hidden="1" x14ac:dyDescent="0.2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">
      <c r="A8" s="162" t="s">
        <v>125</v>
      </c>
      <c r="B8" s="163" t="s">
        <v>55</v>
      </c>
      <c r="C8" s="181" t="s">
        <v>56</v>
      </c>
      <c r="D8" s="164"/>
      <c r="E8" s="165"/>
      <c r="F8" s="166"/>
      <c r="G8" s="167">
        <f>SUMIF(AG9:AG24,"&lt;&gt;NOR",G9:G24)</f>
        <v>0</v>
      </c>
      <c r="H8" s="161"/>
      <c r="I8" s="161">
        <f>SUM(I9:I24)</f>
        <v>0</v>
      </c>
      <c r="J8" s="161"/>
      <c r="K8" s="161">
        <f>SUM(K9:K24)</f>
        <v>0</v>
      </c>
      <c r="L8" s="161"/>
      <c r="M8" s="161">
        <f>SUM(M9:M24)</f>
        <v>0</v>
      </c>
      <c r="N8" s="161"/>
      <c r="O8" s="161">
        <f>SUM(O9:O24)</f>
        <v>1.77</v>
      </c>
      <c r="P8" s="161"/>
      <c r="Q8" s="161">
        <f>SUM(Q9:Q24)</f>
        <v>0</v>
      </c>
      <c r="R8" s="161"/>
      <c r="S8" s="161"/>
      <c r="T8" s="161"/>
      <c r="U8" s="161"/>
      <c r="V8" s="161">
        <f>SUM(V9:V24)</f>
        <v>23.2</v>
      </c>
      <c r="W8" s="161"/>
      <c r="X8" s="161"/>
      <c r="AG8" t="s">
        <v>126</v>
      </c>
    </row>
    <row r="9" spans="1:60" ht="22.5" outlineLevel="1" x14ac:dyDescent="0.2">
      <c r="A9" s="168">
        <v>1</v>
      </c>
      <c r="B9" s="169" t="s">
        <v>127</v>
      </c>
      <c r="C9" s="182" t="s">
        <v>128</v>
      </c>
      <c r="D9" s="170" t="s">
        <v>129</v>
      </c>
      <c r="E9" s="171">
        <v>2.8799999999999999E-2</v>
      </c>
      <c r="F9" s="172"/>
      <c r="G9" s="173">
        <f>ROUND(E9*F9,2)</f>
        <v>0</v>
      </c>
      <c r="H9" s="158"/>
      <c r="I9" s="157">
        <f>ROUND(E9*H9,2)</f>
        <v>0</v>
      </c>
      <c r="J9" s="158"/>
      <c r="K9" s="157">
        <f>ROUND(E9*J9,2)</f>
        <v>0</v>
      </c>
      <c r="L9" s="157">
        <v>21</v>
      </c>
      <c r="M9" s="157">
        <f>G9*(1+L9/100)</f>
        <v>0</v>
      </c>
      <c r="N9" s="157">
        <v>1.6823999999999999</v>
      </c>
      <c r="O9" s="157">
        <f>ROUND(E9*N9,2)</f>
        <v>0.05</v>
      </c>
      <c r="P9" s="157">
        <v>0</v>
      </c>
      <c r="Q9" s="157">
        <f>ROUND(E9*P9,2)</f>
        <v>0</v>
      </c>
      <c r="R9" s="157"/>
      <c r="S9" s="157" t="s">
        <v>130</v>
      </c>
      <c r="T9" s="157" t="s">
        <v>131</v>
      </c>
      <c r="U9" s="157">
        <v>6.8680000000000003</v>
      </c>
      <c r="V9" s="157">
        <f>ROUND(E9*U9,2)</f>
        <v>0.2</v>
      </c>
      <c r="W9" s="157"/>
      <c r="X9" s="157" t="s">
        <v>132</v>
      </c>
      <c r="Y9" s="148"/>
      <c r="Z9" s="148"/>
      <c r="AA9" s="148"/>
      <c r="AB9" s="148"/>
      <c r="AC9" s="148"/>
      <c r="AD9" s="148"/>
      <c r="AE9" s="148"/>
      <c r="AF9" s="148"/>
      <c r="AG9" s="148" t="s">
        <v>133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">
      <c r="A10" s="155"/>
      <c r="B10" s="156"/>
      <c r="C10" s="183" t="s">
        <v>134</v>
      </c>
      <c r="D10" s="159"/>
      <c r="E10" s="160">
        <v>2.8799999999999999E-2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48"/>
      <c r="Z10" s="148"/>
      <c r="AA10" s="148"/>
      <c r="AB10" s="148"/>
      <c r="AC10" s="148"/>
      <c r="AD10" s="148"/>
      <c r="AE10" s="148"/>
      <c r="AF10" s="148"/>
      <c r="AG10" s="148" t="s">
        <v>135</v>
      </c>
      <c r="AH10" s="148">
        <v>0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ht="22.5" outlineLevel="1" x14ac:dyDescent="0.2">
      <c r="A11" s="168">
        <v>2</v>
      </c>
      <c r="B11" s="169" t="s">
        <v>136</v>
      </c>
      <c r="C11" s="182" t="s">
        <v>137</v>
      </c>
      <c r="D11" s="170" t="s">
        <v>138</v>
      </c>
      <c r="E11" s="171">
        <v>2.664E-2</v>
      </c>
      <c r="F11" s="172"/>
      <c r="G11" s="173">
        <f>ROUND(E11*F11,2)</f>
        <v>0</v>
      </c>
      <c r="H11" s="158"/>
      <c r="I11" s="157">
        <f>ROUND(E11*H11,2)</f>
        <v>0</v>
      </c>
      <c r="J11" s="158"/>
      <c r="K11" s="157">
        <f>ROUND(E11*J11,2)</f>
        <v>0</v>
      </c>
      <c r="L11" s="157">
        <v>21</v>
      </c>
      <c r="M11" s="157">
        <f>G11*(1+L11/100)</f>
        <v>0</v>
      </c>
      <c r="N11" s="157">
        <v>1.09954</v>
      </c>
      <c r="O11" s="157">
        <f>ROUND(E11*N11,2)</f>
        <v>0.03</v>
      </c>
      <c r="P11" s="157">
        <v>0</v>
      </c>
      <c r="Q11" s="157">
        <f>ROUND(E11*P11,2)</f>
        <v>0</v>
      </c>
      <c r="R11" s="157"/>
      <c r="S11" s="157" t="s">
        <v>130</v>
      </c>
      <c r="T11" s="157" t="s">
        <v>131</v>
      </c>
      <c r="U11" s="157">
        <v>18.175000000000001</v>
      </c>
      <c r="V11" s="157">
        <f>ROUND(E11*U11,2)</f>
        <v>0.48</v>
      </c>
      <c r="W11" s="157"/>
      <c r="X11" s="157" t="s">
        <v>132</v>
      </c>
      <c r="Y11" s="148"/>
      <c r="Z11" s="148"/>
      <c r="AA11" s="148"/>
      <c r="AB11" s="148"/>
      <c r="AC11" s="148"/>
      <c r="AD11" s="148"/>
      <c r="AE11" s="148"/>
      <c r="AF11" s="148"/>
      <c r="AG11" s="148" t="s">
        <v>133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">
      <c r="A12" s="155"/>
      <c r="B12" s="156"/>
      <c r="C12" s="183" t="s">
        <v>139</v>
      </c>
      <c r="D12" s="159"/>
      <c r="E12" s="160">
        <v>2.664E-2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48"/>
      <c r="Z12" s="148"/>
      <c r="AA12" s="148"/>
      <c r="AB12" s="148"/>
      <c r="AC12" s="148"/>
      <c r="AD12" s="148"/>
      <c r="AE12" s="148"/>
      <c r="AF12" s="148"/>
      <c r="AG12" s="148" t="s">
        <v>135</v>
      </c>
      <c r="AH12" s="148">
        <v>0</v>
      </c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ht="22.5" outlineLevel="1" x14ac:dyDescent="0.2">
      <c r="A13" s="168">
        <v>3</v>
      </c>
      <c r="B13" s="169" t="s">
        <v>140</v>
      </c>
      <c r="C13" s="182" t="s">
        <v>141</v>
      </c>
      <c r="D13" s="170" t="s">
        <v>129</v>
      </c>
      <c r="E13" s="171">
        <v>7.8799999999999995E-2</v>
      </c>
      <c r="F13" s="172"/>
      <c r="G13" s="173">
        <f>ROUND(E13*F13,2)</f>
        <v>0</v>
      </c>
      <c r="H13" s="158"/>
      <c r="I13" s="157">
        <f>ROUND(E13*H13,2)</f>
        <v>0</v>
      </c>
      <c r="J13" s="158"/>
      <c r="K13" s="157">
        <f>ROUND(E13*J13,2)</f>
        <v>0</v>
      </c>
      <c r="L13" s="157">
        <v>21</v>
      </c>
      <c r="M13" s="157">
        <f>G13*(1+L13/100)</f>
        <v>0</v>
      </c>
      <c r="N13" s="157">
        <v>1.62836</v>
      </c>
      <c r="O13" s="157">
        <f>ROUND(E13*N13,2)</f>
        <v>0.13</v>
      </c>
      <c r="P13" s="157">
        <v>0</v>
      </c>
      <c r="Q13" s="157">
        <f>ROUND(E13*P13,2)</f>
        <v>0</v>
      </c>
      <c r="R13" s="157"/>
      <c r="S13" s="157" t="s">
        <v>130</v>
      </c>
      <c r="T13" s="157" t="s">
        <v>131</v>
      </c>
      <c r="U13" s="157">
        <v>4.8899999999999997</v>
      </c>
      <c r="V13" s="157">
        <f>ROUND(E13*U13,2)</f>
        <v>0.39</v>
      </c>
      <c r="W13" s="157"/>
      <c r="X13" s="157" t="s">
        <v>132</v>
      </c>
      <c r="Y13" s="148"/>
      <c r="Z13" s="148"/>
      <c r="AA13" s="148"/>
      <c r="AB13" s="148"/>
      <c r="AC13" s="148"/>
      <c r="AD13" s="148"/>
      <c r="AE13" s="148"/>
      <c r="AF13" s="148"/>
      <c r="AG13" s="148" t="s">
        <v>133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55"/>
      <c r="B14" s="156"/>
      <c r="C14" s="183" t="s">
        <v>142</v>
      </c>
      <c r="D14" s="159"/>
      <c r="E14" s="160">
        <v>7.8799999999999995E-2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48"/>
      <c r="Z14" s="148"/>
      <c r="AA14" s="148"/>
      <c r="AB14" s="148"/>
      <c r="AC14" s="148"/>
      <c r="AD14" s="148"/>
      <c r="AE14" s="148"/>
      <c r="AF14" s="148"/>
      <c r="AG14" s="148" t="s">
        <v>135</v>
      </c>
      <c r="AH14" s="148">
        <v>0</v>
      </c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ht="22.5" outlineLevel="1" x14ac:dyDescent="0.2">
      <c r="A15" s="168">
        <v>4</v>
      </c>
      <c r="B15" s="169" t="s">
        <v>143</v>
      </c>
      <c r="C15" s="182" t="s">
        <v>144</v>
      </c>
      <c r="D15" s="170" t="s">
        <v>145</v>
      </c>
      <c r="E15" s="171">
        <v>0.28799999999999998</v>
      </c>
      <c r="F15" s="172"/>
      <c r="G15" s="173">
        <f>ROUND(E15*F15,2)</f>
        <v>0</v>
      </c>
      <c r="H15" s="158"/>
      <c r="I15" s="157">
        <f>ROUND(E15*H15,2)</f>
        <v>0</v>
      </c>
      <c r="J15" s="158"/>
      <c r="K15" s="157">
        <f>ROUND(E15*J15,2)</f>
        <v>0</v>
      </c>
      <c r="L15" s="157">
        <v>21</v>
      </c>
      <c r="M15" s="157">
        <f>G15*(1+L15/100)</f>
        <v>0</v>
      </c>
      <c r="N15" s="157">
        <v>0.15679999999999999</v>
      </c>
      <c r="O15" s="157">
        <f>ROUND(E15*N15,2)</f>
        <v>0.05</v>
      </c>
      <c r="P15" s="157">
        <v>0</v>
      </c>
      <c r="Q15" s="157">
        <f>ROUND(E15*P15,2)</f>
        <v>0</v>
      </c>
      <c r="R15" s="157"/>
      <c r="S15" s="157" t="s">
        <v>130</v>
      </c>
      <c r="T15" s="157" t="s">
        <v>131</v>
      </c>
      <c r="U15" s="157">
        <v>1.2225999999999999</v>
      </c>
      <c r="V15" s="157">
        <f>ROUND(E15*U15,2)</f>
        <v>0.35</v>
      </c>
      <c r="W15" s="157"/>
      <c r="X15" s="157" t="s">
        <v>132</v>
      </c>
      <c r="Y15" s="148"/>
      <c r="Z15" s="148"/>
      <c r="AA15" s="148"/>
      <c r="AB15" s="148"/>
      <c r="AC15" s="148"/>
      <c r="AD15" s="148"/>
      <c r="AE15" s="148"/>
      <c r="AF15" s="148"/>
      <c r="AG15" s="148" t="s">
        <v>133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">
      <c r="A16" s="155"/>
      <c r="B16" s="156"/>
      <c r="C16" s="183" t="s">
        <v>146</v>
      </c>
      <c r="D16" s="159"/>
      <c r="E16" s="160">
        <v>0.28799999999999998</v>
      </c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48"/>
      <c r="Z16" s="148"/>
      <c r="AA16" s="148"/>
      <c r="AB16" s="148"/>
      <c r="AC16" s="148"/>
      <c r="AD16" s="148"/>
      <c r="AE16" s="148"/>
      <c r="AF16" s="148"/>
      <c r="AG16" s="148" t="s">
        <v>135</v>
      </c>
      <c r="AH16" s="148">
        <v>0</v>
      </c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ht="22.5" outlineLevel="1" x14ac:dyDescent="0.2">
      <c r="A17" s="174">
        <v>5</v>
      </c>
      <c r="B17" s="175" t="s">
        <v>147</v>
      </c>
      <c r="C17" s="184" t="s">
        <v>148</v>
      </c>
      <c r="D17" s="176" t="s">
        <v>145</v>
      </c>
      <c r="E17" s="177">
        <v>1.97</v>
      </c>
      <c r="F17" s="178"/>
      <c r="G17" s="179">
        <f>ROUND(E17*F17,2)</f>
        <v>0</v>
      </c>
      <c r="H17" s="158"/>
      <c r="I17" s="157">
        <f>ROUND(E17*H17,2)</f>
        <v>0</v>
      </c>
      <c r="J17" s="158"/>
      <c r="K17" s="157">
        <f>ROUND(E17*J17,2)</f>
        <v>0</v>
      </c>
      <c r="L17" s="157">
        <v>21</v>
      </c>
      <c r="M17" s="157">
        <f>G17*(1+L17/100)</f>
        <v>0</v>
      </c>
      <c r="N17" s="157">
        <v>0.42259000000000002</v>
      </c>
      <c r="O17" s="157">
        <f>ROUND(E17*N17,2)</f>
        <v>0.83</v>
      </c>
      <c r="P17" s="157">
        <v>0</v>
      </c>
      <c r="Q17" s="157">
        <f>ROUND(E17*P17,2)</f>
        <v>0</v>
      </c>
      <c r="R17" s="157"/>
      <c r="S17" s="157" t="s">
        <v>130</v>
      </c>
      <c r="T17" s="157" t="s">
        <v>131</v>
      </c>
      <c r="U17" s="157">
        <v>2.2610000000000001</v>
      </c>
      <c r="V17" s="157">
        <f>ROUND(E17*U17,2)</f>
        <v>4.45</v>
      </c>
      <c r="W17" s="157"/>
      <c r="X17" s="157" t="s">
        <v>132</v>
      </c>
      <c r="Y17" s="148"/>
      <c r="Z17" s="148"/>
      <c r="AA17" s="148"/>
      <c r="AB17" s="148"/>
      <c r="AC17" s="148"/>
      <c r="AD17" s="148"/>
      <c r="AE17" s="148"/>
      <c r="AF17" s="148"/>
      <c r="AG17" s="148" t="s">
        <v>133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ht="22.5" outlineLevel="1" x14ac:dyDescent="0.2">
      <c r="A18" s="168">
        <v>6</v>
      </c>
      <c r="B18" s="169" t="s">
        <v>149</v>
      </c>
      <c r="C18" s="182" t="s">
        <v>150</v>
      </c>
      <c r="D18" s="170" t="s">
        <v>145</v>
      </c>
      <c r="E18" s="171">
        <v>1</v>
      </c>
      <c r="F18" s="172"/>
      <c r="G18" s="173">
        <f>ROUND(E18*F18,2)</f>
        <v>0</v>
      </c>
      <c r="H18" s="158"/>
      <c r="I18" s="157">
        <f>ROUND(E18*H18,2)</f>
        <v>0</v>
      </c>
      <c r="J18" s="158"/>
      <c r="K18" s="157">
        <f>ROUND(E18*J18,2)</f>
        <v>0</v>
      </c>
      <c r="L18" s="157">
        <v>21</v>
      </c>
      <c r="M18" s="157">
        <f>G18*(1+L18/100)</f>
        <v>0</v>
      </c>
      <c r="N18" s="157">
        <v>0.11765</v>
      </c>
      <c r="O18" s="157">
        <f>ROUND(E18*N18,2)</f>
        <v>0.12</v>
      </c>
      <c r="P18" s="157">
        <v>0</v>
      </c>
      <c r="Q18" s="157">
        <f>ROUND(E18*P18,2)</f>
        <v>0</v>
      </c>
      <c r="R18" s="157"/>
      <c r="S18" s="157" t="s">
        <v>130</v>
      </c>
      <c r="T18" s="157" t="s">
        <v>131</v>
      </c>
      <c r="U18" s="157">
        <v>0.90629999999999999</v>
      </c>
      <c r="V18" s="157">
        <f>ROUND(E18*U18,2)</f>
        <v>0.91</v>
      </c>
      <c r="W18" s="157"/>
      <c r="X18" s="157" t="s">
        <v>132</v>
      </c>
      <c r="Y18" s="148"/>
      <c r="Z18" s="148"/>
      <c r="AA18" s="148"/>
      <c r="AB18" s="148"/>
      <c r="AC18" s="148"/>
      <c r="AD18" s="148"/>
      <c r="AE18" s="148"/>
      <c r="AF18" s="148"/>
      <c r="AG18" s="148" t="s">
        <v>133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">
      <c r="A19" s="155"/>
      <c r="B19" s="156"/>
      <c r="C19" s="183" t="s">
        <v>151</v>
      </c>
      <c r="D19" s="159"/>
      <c r="E19" s="160">
        <v>1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48"/>
      <c r="Z19" s="148"/>
      <c r="AA19" s="148"/>
      <c r="AB19" s="148"/>
      <c r="AC19" s="148"/>
      <c r="AD19" s="148"/>
      <c r="AE19" s="148"/>
      <c r="AF19" s="148"/>
      <c r="AG19" s="148" t="s">
        <v>135</v>
      </c>
      <c r="AH19" s="148">
        <v>0</v>
      </c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">
      <c r="A20" s="168">
        <v>7</v>
      </c>
      <c r="B20" s="169" t="s">
        <v>152</v>
      </c>
      <c r="C20" s="182" t="s">
        <v>153</v>
      </c>
      <c r="D20" s="170" t="s">
        <v>145</v>
      </c>
      <c r="E20" s="171">
        <v>11.1</v>
      </c>
      <c r="F20" s="172"/>
      <c r="G20" s="173">
        <f>ROUND(E20*F20,2)</f>
        <v>0</v>
      </c>
      <c r="H20" s="158"/>
      <c r="I20" s="157">
        <f>ROUND(E20*H20,2)</f>
        <v>0</v>
      </c>
      <c r="J20" s="158"/>
      <c r="K20" s="157">
        <f>ROUND(E20*J20,2)</f>
        <v>0</v>
      </c>
      <c r="L20" s="157">
        <v>21</v>
      </c>
      <c r="M20" s="157">
        <f>G20*(1+L20/100)</f>
        <v>0</v>
      </c>
      <c r="N20" s="157">
        <v>4.5150000000000003E-2</v>
      </c>
      <c r="O20" s="157">
        <f>ROUND(E20*N20,2)</f>
        <v>0.5</v>
      </c>
      <c r="P20" s="157">
        <v>0</v>
      </c>
      <c r="Q20" s="157">
        <f>ROUND(E20*P20,2)</f>
        <v>0</v>
      </c>
      <c r="R20" s="157"/>
      <c r="S20" s="157" t="s">
        <v>130</v>
      </c>
      <c r="T20" s="157" t="s">
        <v>131</v>
      </c>
      <c r="U20" s="157">
        <v>1.2869999999999999</v>
      </c>
      <c r="V20" s="157">
        <f>ROUND(E20*U20,2)</f>
        <v>14.29</v>
      </c>
      <c r="W20" s="157"/>
      <c r="X20" s="157" t="s">
        <v>132</v>
      </c>
      <c r="Y20" s="148"/>
      <c r="Z20" s="148"/>
      <c r="AA20" s="148"/>
      <c r="AB20" s="148"/>
      <c r="AC20" s="148"/>
      <c r="AD20" s="148"/>
      <c r="AE20" s="148"/>
      <c r="AF20" s="148"/>
      <c r="AG20" s="148" t="s">
        <v>133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">
      <c r="A21" s="155"/>
      <c r="B21" s="156"/>
      <c r="C21" s="183" t="s">
        <v>154</v>
      </c>
      <c r="D21" s="159"/>
      <c r="E21" s="160">
        <v>11.1</v>
      </c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48"/>
      <c r="Z21" s="148"/>
      <c r="AA21" s="148"/>
      <c r="AB21" s="148"/>
      <c r="AC21" s="148"/>
      <c r="AD21" s="148"/>
      <c r="AE21" s="148"/>
      <c r="AF21" s="148"/>
      <c r="AG21" s="148" t="s">
        <v>135</v>
      </c>
      <c r="AH21" s="148">
        <v>0</v>
      </c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">
      <c r="A22" s="174">
        <v>8</v>
      </c>
      <c r="B22" s="175" t="s">
        <v>155</v>
      </c>
      <c r="C22" s="184" t="s">
        <v>156</v>
      </c>
      <c r="D22" s="176" t="s">
        <v>157</v>
      </c>
      <c r="E22" s="177">
        <v>1</v>
      </c>
      <c r="F22" s="178"/>
      <c r="G22" s="179">
        <f>ROUND(E22*F22,2)</f>
        <v>0</v>
      </c>
      <c r="H22" s="158"/>
      <c r="I22" s="157">
        <f>ROUND(E22*H22,2)</f>
        <v>0</v>
      </c>
      <c r="J22" s="158"/>
      <c r="K22" s="157">
        <f>ROUND(E22*J22,2)</f>
        <v>0</v>
      </c>
      <c r="L22" s="157">
        <v>21</v>
      </c>
      <c r="M22" s="157">
        <f>G22*(1+L22/100)</f>
        <v>0</v>
      </c>
      <c r="N22" s="157">
        <v>1.934E-2</v>
      </c>
      <c r="O22" s="157">
        <f>ROUND(E22*N22,2)</f>
        <v>0.02</v>
      </c>
      <c r="P22" s="157">
        <v>0</v>
      </c>
      <c r="Q22" s="157">
        <f>ROUND(E22*P22,2)</f>
        <v>0</v>
      </c>
      <c r="R22" s="157"/>
      <c r="S22" s="157" t="s">
        <v>130</v>
      </c>
      <c r="T22" s="157" t="s">
        <v>131</v>
      </c>
      <c r="U22" s="157">
        <v>0.997</v>
      </c>
      <c r="V22" s="157">
        <f>ROUND(E22*U22,2)</f>
        <v>1</v>
      </c>
      <c r="W22" s="157"/>
      <c r="X22" s="157" t="s">
        <v>132</v>
      </c>
      <c r="Y22" s="148"/>
      <c r="Z22" s="148"/>
      <c r="AA22" s="148"/>
      <c r="AB22" s="148"/>
      <c r="AC22" s="148"/>
      <c r="AD22" s="148"/>
      <c r="AE22" s="148"/>
      <c r="AF22" s="148"/>
      <c r="AG22" s="148" t="s">
        <v>133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">
      <c r="A23" s="168">
        <v>9</v>
      </c>
      <c r="B23" s="169" t="s">
        <v>158</v>
      </c>
      <c r="C23" s="182" t="s">
        <v>159</v>
      </c>
      <c r="D23" s="170" t="s">
        <v>145</v>
      </c>
      <c r="E23" s="171">
        <v>1.044</v>
      </c>
      <c r="F23" s="172"/>
      <c r="G23" s="173">
        <f>ROUND(E23*F23,2)</f>
        <v>0</v>
      </c>
      <c r="H23" s="158"/>
      <c r="I23" s="157">
        <f>ROUND(E23*H23,2)</f>
        <v>0</v>
      </c>
      <c r="J23" s="158"/>
      <c r="K23" s="157">
        <f>ROUND(E23*J23,2)</f>
        <v>0</v>
      </c>
      <c r="L23" s="157">
        <v>21</v>
      </c>
      <c r="M23" s="157">
        <f>G23*(1+L23/100)</f>
        <v>0</v>
      </c>
      <c r="N23" s="157">
        <v>4.1880000000000001E-2</v>
      </c>
      <c r="O23" s="157">
        <f>ROUND(E23*N23,2)</f>
        <v>0.04</v>
      </c>
      <c r="P23" s="157">
        <v>0</v>
      </c>
      <c r="Q23" s="157">
        <f>ROUND(E23*P23,2)</f>
        <v>0</v>
      </c>
      <c r="R23" s="157"/>
      <c r="S23" s="157" t="s">
        <v>130</v>
      </c>
      <c r="T23" s="157" t="s">
        <v>131</v>
      </c>
      <c r="U23" s="157">
        <v>1.0780000000000001</v>
      </c>
      <c r="V23" s="157">
        <f>ROUND(E23*U23,2)</f>
        <v>1.1299999999999999</v>
      </c>
      <c r="W23" s="157"/>
      <c r="X23" s="157" t="s">
        <v>132</v>
      </c>
      <c r="Y23" s="148"/>
      <c r="Z23" s="148"/>
      <c r="AA23" s="148"/>
      <c r="AB23" s="148"/>
      <c r="AC23" s="148"/>
      <c r="AD23" s="148"/>
      <c r="AE23" s="148"/>
      <c r="AF23" s="148"/>
      <c r="AG23" s="148" t="s">
        <v>133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">
      <c r="A24" s="155"/>
      <c r="B24" s="156"/>
      <c r="C24" s="183" t="s">
        <v>160</v>
      </c>
      <c r="D24" s="159"/>
      <c r="E24" s="160">
        <v>1.044</v>
      </c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48"/>
      <c r="Z24" s="148"/>
      <c r="AA24" s="148"/>
      <c r="AB24" s="148"/>
      <c r="AC24" s="148"/>
      <c r="AD24" s="148"/>
      <c r="AE24" s="148"/>
      <c r="AF24" s="148"/>
      <c r="AG24" s="148" t="s">
        <v>135</v>
      </c>
      <c r="AH24" s="148">
        <v>0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x14ac:dyDescent="0.2">
      <c r="A25" s="162" t="s">
        <v>125</v>
      </c>
      <c r="B25" s="163" t="s">
        <v>57</v>
      </c>
      <c r="C25" s="181" t="s">
        <v>58</v>
      </c>
      <c r="D25" s="164"/>
      <c r="E25" s="165"/>
      <c r="F25" s="166"/>
      <c r="G25" s="167">
        <f>SUMIF(AG26:AG31,"&lt;&gt;NOR",G26:G31)</f>
        <v>0</v>
      </c>
      <c r="H25" s="161"/>
      <c r="I25" s="161">
        <f>SUM(I26:I31)</f>
        <v>0</v>
      </c>
      <c r="J25" s="161"/>
      <c r="K25" s="161">
        <f>SUM(K26:K31)</f>
        <v>0</v>
      </c>
      <c r="L25" s="161"/>
      <c r="M25" s="161">
        <f>SUM(M26:M31)</f>
        <v>0</v>
      </c>
      <c r="N25" s="161"/>
      <c r="O25" s="161">
        <f>SUM(O26:O31)</f>
        <v>0.12</v>
      </c>
      <c r="P25" s="161"/>
      <c r="Q25" s="161">
        <f>SUM(Q26:Q31)</f>
        <v>0</v>
      </c>
      <c r="R25" s="161"/>
      <c r="S25" s="161"/>
      <c r="T25" s="161"/>
      <c r="U25" s="161"/>
      <c r="V25" s="161">
        <f>SUM(V26:V31)</f>
        <v>4.24</v>
      </c>
      <c r="W25" s="161"/>
      <c r="X25" s="161"/>
      <c r="AG25" t="s">
        <v>126</v>
      </c>
    </row>
    <row r="26" spans="1:60" ht="22.5" outlineLevel="1" x14ac:dyDescent="0.2">
      <c r="A26" s="174">
        <v>10</v>
      </c>
      <c r="B26" s="175" t="s">
        <v>161</v>
      </c>
      <c r="C26" s="184" t="s">
        <v>162</v>
      </c>
      <c r="D26" s="176" t="s">
        <v>157</v>
      </c>
      <c r="E26" s="177">
        <v>4</v>
      </c>
      <c r="F26" s="178"/>
      <c r="G26" s="179">
        <f>ROUND(E26*F26,2)</f>
        <v>0</v>
      </c>
      <c r="H26" s="158"/>
      <c r="I26" s="157">
        <f>ROUND(E26*H26,2)</f>
        <v>0</v>
      </c>
      <c r="J26" s="158"/>
      <c r="K26" s="157">
        <f>ROUND(E26*J26,2)</f>
        <v>0</v>
      </c>
      <c r="L26" s="157">
        <v>21</v>
      </c>
      <c r="M26" s="157">
        <f>G26*(1+L26/100)</f>
        <v>0</v>
      </c>
      <c r="N26" s="157">
        <v>2.094E-2</v>
      </c>
      <c r="O26" s="157">
        <f>ROUND(E26*N26,2)</f>
        <v>0.08</v>
      </c>
      <c r="P26" s="157">
        <v>0</v>
      </c>
      <c r="Q26" s="157">
        <f>ROUND(E26*P26,2)</f>
        <v>0</v>
      </c>
      <c r="R26" s="157"/>
      <c r="S26" s="157" t="s">
        <v>130</v>
      </c>
      <c r="T26" s="157" t="s">
        <v>131</v>
      </c>
      <c r="U26" s="157">
        <v>0.2014</v>
      </c>
      <c r="V26" s="157">
        <f>ROUND(E26*U26,2)</f>
        <v>0.81</v>
      </c>
      <c r="W26" s="157"/>
      <c r="X26" s="157" t="s">
        <v>132</v>
      </c>
      <c r="Y26" s="148"/>
      <c r="Z26" s="148"/>
      <c r="AA26" s="148"/>
      <c r="AB26" s="148"/>
      <c r="AC26" s="148"/>
      <c r="AD26" s="148"/>
      <c r="AE26" s="148"/>
      <c r="AF26" s="148"/>
      <c r="AG26" s="148" t="s">
        <v>133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">
      <c r="A27" s="168">
        <v>11</v>
      </c>
      <c r="B27" s="169" t="s">
        <v>163</v>
      </c>
      <c r="C27" s="182" t="s">
        <v>164</v>
      </c>
      <c r="D27" s="170" t="s">
        <v>145</v>
      </c>
      <c r="E27" s="171">
        <v>2.7281200000000001</v>
      </c>
      <c r="F27" s="172"/>
      <c r="G27" s="173">
        <f>ROUND(E27*F27,2)</f>
        <v>0</v>
      </c>
      <c r="H27" s="158"/>
      <c r="I27" s="157">
        <f>ROUND(E27*H27,2)</f>
        <v>0</v>
      </c>
      <c r="J27" s="158"/>
      <c r="K27" s="157">
        <f>ROUND(E27*J27,2)</f>
        <v>0</v>
      </c>
      <c r="L27" s="157">
        <v>21</v>
      </c>
      <c r="M27" s="157">
        <f>G27*(1+L27/100)</f>
        <v>0</v>
      </c>
      <c r="N27" s="157">
        <v>1.12E-2</v>
      </c>
      <c r="O27" s="157">
        <f>ROUND(E27*N27,2)</f>
        <v>0.03</v>
      </c>
      <c r="P27" s="157">
        <v>0</v>
      </c>
      <c r="Q27" s="157">
        <f>ROUND(E27*P27,2)</f>
        <v>0</v>
      </c>
      <c r="R27" s="157"/>
      <c r="S27" s="157" t="s">
        <v>130</v>
      </c>
      <c r="T27" s="157" t="s">
        <v>131</v>
      </c>
      <c r="U27" s="157">
        <v>0.92</v>
      </c>
      <c r="V27" s="157">
        <f>ROUND(E27*U27,2)</f>
        <v>2.5099999999999998</v>
      </c>
      <c r="W27" s="157"/>
      <c r="X27" s="157" t="s">
        <v>132</v>
      </c>
      <c r="Y27" s="148"/>
      <c r="Z27" s="148"/>
      <c r="AA27" s="148"/>
      <c r="AB27" s="148"/>
      <c r="AC27" s="148"/>
      <c r="AD27" s="148"/>
      <c r="AE27" s="148"/>
      <c r="AF27" s="148"/>
      <c r="AG27" s="148" t="s">
        <v>133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">
      <c r="A28" s="155"/>
      <c r="B28" s="156"/>
      <c r="C28" s="259" t="s">
        <v>165</v>
      </c>
      <c r="D28" s="260"/>
      <c r="E28" s="260"/>
      <c r="F28" s="260"/>
      <c r="G28" s="260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48"/>
      <c r="Z28" s="148"/>
      <c r="AA28" s="148"/>
      <c r="AB28" s="148"/>
      <c r="AC28" s="148"/>
      <c r="AD28" s="148"/>
      <c r="AE28" s="148"/>
      <c r="AF28" s="148"/>
      <c r="AG28" s="148" t="s">
        <v>166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 x14ac:dyDescent="0.2">
      <c r="A29" s="155"/>
      <c r="B29" s="156"/>
      <c r="C29" s="183" t="s">
        <v>167</v>
      </c>
      <c r="D29" s="159"/>
      <c r="E29" s="160">
        <v>2.7281300000000002</v>
      </c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48"/>
      <c r="Z29" s="148"/>
      <c r="AA29" s="148"/>
      <c r="AB29" s="148"/>
      <c r="AC29" s="148"/>
      <c r="AD29" s="148"/>
      <c r="AE29" s="148"/>
      <c r="AF29" s="148"/>
      <c r="AG29" s="148" t="s">
        <v>135</v>
      </c>
      <c r="AH29" s="148">
        <v>0</v>
      </c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ht="22.5" outlineLevel="1" x14ac:dyDescent="0.2">
      <c r="A30" s="168">
        <v>12</v>
      </c>
      <c r="B30" s="169" t="s">
        <v>168</v>
      </c>
      <c r="C30" s="182" t="s">
        <v>169</v>
      </c>
      <c r="D30" s="170" t="s">
        <v>170</v>
      </c>
      <c r="E30" s="171">
        <v>1</v>
      </c>
      <c r="F30" s="172"/>
      <c r="G30" s="173">
        <f>ROUND(E30*F30,2)</f>
        <v>0</v>
      </c>
      <c r="H30" s="158"/>
      <c r="I30" s="157">
        <f>ROUND(E30*H30,2)</f>
        <v>0</v>
      </c>
      <c r="J30" s="158"/>
      <c r="K30" s="157">
        <f>ROUND(E30*J30,2)</f>
        <v>0</v>
      </c>
      <c r="L30" s="157">
        <v>21</v>
      </c>
      <c r="M30" s="157">
        <f>G30*(1+L30/100)</f>
        <v>0</v>
      </c>
      <c r="N30" s="157">
        <v>1.12E-2</v>
      </c>
      <c r="O30" s="157">
        <f>ROUND(E30*N30,2)</f>
        <v>0.01</v>
      </c>
      <c r="P30" s="157">
        <v>0</v>
      </c>
      <c r="Q30" s="157">
        <f>ROUND(E30*P30,2)</f>
        <v>0</v>
      </c>
      <c r="R30" s="157"/>
      <c r="S30" s="157" t="s">
        <v>171</v>
      </c>
      <c r="T30" s="157" t="s">
        <v>172</v>
      </c>
      <c r="U30" s="157">
        <v>0.92</v>
      </c>
      <c r="V30" s="157">
        <f>ROUND(E30*U30,2)</f>
        <v>0.92</v>
      </c>
      <c r="W30" s="157"/>
      <c r="X30" s="157" t="s">
        <v>132</v>
      </c>
      <c r="Y30" s="148"/>
      <c r="Z30" s="148"/>
      <c r="AA30" s="148"/>
      <c r="AB30" s="148"/>
      <c r="AC30" s="148"/>
      <c r="AD30" s="148"/>
      <c r="AE30" s="148"/>
      <c r="AF30" s="148"/>
      <c r="AG30" s="148" t="s">
        <v>133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">
      <c r="A31" s="155"/>
      <c r="B31" s="156"/>
      <c r="C31" s="259" t="s">
        <v>165</v>
      </c>
      <c r="D31" s="260"/>
      <c r="E31" s="260"/>
      <c r="F31" s="260"/>
      <c r="G31" s="260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48"/>
      <c r="Z31" s="148"/>
      <c r="AA31" s="148"/>
      <c r="AB31" s="148"/>
      <c r="AC31" s="148"/>
      <c r="AD31" s="148"/>
      <c r="AE31" s="148"/>
      <c r="AF31" s="148"/>
      <c r="AG31" s="148" t="s">
        <v>166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x14ac:dyDescent="0.2">
      <c r="A32" s="162" t="s">
        <v>125</v>
      </c>
      <c r="B32" s="163" t="s">
        <v>59</v>
      </c>
      <c r="C32" s="181" t="s">
        <v>60</v>
      </c>
      <c r="D32" s="164"/>
      <c r="E32" s="165"/>
      <c r="F32" s="166"/>
      <c r="G32" s="167">
        <f>SUMIF(AG33:AG38,"&lt;&gt;NOR",G33:G38)</f>
        <v>0</v>
      </c>
      <c r="H32" s="161"/>
      <c r="I32" s="161">
        <f>SUM(I33:I38)</f>
        <v>0</v>
      </c>
      <c r="J32" s="161"/>
      <c r="K32" s="161">
        <f>SUM(K33:K38)</f>
        <v>0</v>
      </c>
      <c r="L32" s="161"/>
      <c r="M32" s="161">
        <f>SUM(M33:M38)</f>
        <v>0</v>
      </c>
      <c r="N32" s="161"/>
      <c r="O32" s="161">
        <f>SUM(O33:O38)</f>
        <v>0.49</v>
      </c>
      <c r="P32" s="161"/>
      <c r="Q32" s="161">
        <f>SUM(Q33:Q38)</f>
        <v>0</v>
      </c>
      <c r="R32" s="161"/>
      <c r="S32" s="161"/>
      <c r="T32" s="161"/>
      <c r="U32" s="161"/>
      <c r="V32" s="161">
        <f>SUM(V33:V38)</f>
        <v>7.17</v>
      </c>
      <c r="W32" s="161"/>
      <c r="X32" s="161"/>
      <c r="AG32" t="s">
        <v>126</v>
      </c>
    </row>
    <row r="33" spans="1:60" outlineLevel="1" x14ac:dyDescent="0.2">
      <c r="A33" s="168">
        <v>13</v>
      </c>
      <c r="B33" s="169" t="s">
        <v>173</v>
      </c>
      <c r="C33" s="182" t="s">
        <v>174</v>
      </c>
      <c r="D33" s="170" t="s">
        <v>145</v>
      </c>
      <c r="E33" s="171">
        <v>4</v>
      </c>
      <c r="F33" s="172"/>
      <c r="G33" s="173">
        <f>ROUND(E33*F33,2)</f>
        <v>0</v>
      </c>
      <c r="H33" s="158"/>
      <c r="I33" s="157">
        <f>ROUND(E33*H33,2)</f>
        <v>0</v>
      </c>
      <c r="J33" s="158"/>
      <c r="K33" s="157">
        <f>ROUND(E33*J33,2)</f>
        <v>0</v>
      </c>
      <c r="L33" s="157">
        <v>21</v>
      </c>
      <c r="M33" s="157">
        <f>G33*(1+L33/100)</f>
        <v>0</v>
      </c>
      <c r="N33" s="157">
        <v>4.0000000000000003E-5</v>
      </c>
      <c r="O33" s="157">
        <f>ROUND(E33*N33,2)</f>
        <v>0</v>
      </c>
      <c r="P33" s="157">
        <v>0</v>
      </c>
      <c r="Q33" s="157">
        <f>ROUND(E33*P33,2)</f>
        <v>0</v>
      </c>
      <c r="R33" s="157"/>
      <c r="S33" s="157" t="s">
        <v>130</v>
      </c>
      <c r="T33" s="157" t="s">
        <v>131</v>
      </c>
      <c r="U33" s="157">
        <v>7.8E-2</v>
      </c>
      <c r="V33" s="157">
        <f>ROUND(E33*U33,2)</f>
        <v>0.31</v>
      </c>
      <c r="W33" s="157"/>
      <c r="X33" s="157" t="s">
        <v>132</v>
      </c>
      <c r="Y33" s="148"/>
      <c r="Z33" s="148"/>
      <c r="AA33" s="148"/>
      <c r="AB33" s="148"/>
      <c r="AC33" s="148"/>
      <c r="AD33" s="148"/>
      <c r="AE33" s="148"/>
      <c r="AF33" s="148"/>
      <c r="AG33" s="148" t="s">
        <v>175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 x14ac:dyDescent="0.2">
      <c r="A34" s="155"/>
      <c r="B34" s="156"/>
      <c r="C34" s="183" t="s">
        <v>176</v>
      </c>
      <c r="D34" s="159"/>
      <c r="E34" s="160">
        <v>4</v>
      </c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48"/>
      <c r="Z34" s="148"/>
      <c r="AA34" s="148"/>
      <c r="AB34" s="148"/>
      <c r="AC34" s="148"/>
      <c r="AD34" s="148"/>
      <c r="AE34" s="148"/>
      <c r="AF34" s="148"/>
      <c r="AG34" s="148" t="s">
        <v>135</v>
      </c>
      <c r="AH34" s="148">
        <v>0</v>
      </c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ht="22.5" outlineLevel="1" x14ac:dyDescent="0.2">
      <c r="A35" s="174">
        <v>14</v>
      </c>
      <c r="B35" s="175" t="s">
        <v>177</v>
      </c>
      <c r="C35" s="184" t="s">
        <v>178</v>
      </c>
      <c r="D35" s="176" t="s">
        <v>179</v>
      </c>
      <c r="E35" s="177">
        <v>1</v>
      </c>
      <c r="F35" s="178"/>
      <c r="G35" s="179">
        <f>ROUND(E35*F35,2)</f>
        <v>0</v>
      </c>
      <c r="H35" s="158"/>
      <c r="I35" s="157">
        <f>ROUND(E35*H35,2)</f>
        <v>0</v>
      </c>
      <c r="J35" s="158"/>
      <c r="K35" s="157">
        <f>ROUND(E35*J35,2)</f>
        <v>0</v>
      </c>
      <c r="L35" s="157">
        <v>21</v>
      </c>
      <c r="M35" s="157">
        <f>G35*(1+L35/100)</f>
        <v>0</v>
      </c>
      <c r="N35" s="157">
        <v>4.3299999999999996E-3</v>
      </c>
      <c r="O35" s="157">
        <f>ROUND(E35*N35,2)</f>
        <v>0</v>
      </c>
      <c r="P35" s="157">
        <v>0</v>
      </c>
      <c r="Q35" s="157">
        <f>ROUND(E35*P35,2)</f>
        <v>0</v>
      </c>
      <c r="R35" s="157"/>
      <c r="S35" s="157" t="s">
        <v>130</v>
      </c>
      <c r="T35" s="157" t="s">
        <v>131</v>
      </c>
      <c r="U35" s="157">
        <v>0.152</v>
      </c>
      <c r="V35" s="157">
        <f>ROUND(E35*U35,2)</f>
        <v>0.15</v>
      </c>
      <c r="W35" s="157"/>
      <c r="X35" s="157" t="s">
        <v>132</v>
      </c>
      <c r="Y35" s="148"/>
      <c r="Z35" s="148"/>
      <c r="AA35" s="148"/>
      <c r="AB35" s="148"/>
      <c r="AC35" s="148"/>
      <c r="AD35" s="148"/>
      <c r="AE35" s="148"/>
      <c r="AF35" s="148"/>
      <c r="AG35" s="148" t="s">
        <v>133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ht="22.5" outlineLevel="1" x14ac:dyDescent="0.2">
      <c r="A36" s="174">
        <v>15</v>
      </c>
      <c r="B36" s="175" t="s">
        <v>180</v>
      </c>
      <c r="C36" s="184" t="s">
        <v>181</v>
      </c>
      <c r="D36" s="176" t="s">
        <v>179</v>
      </c>
      <c r="E36" s="177">
        <v>1.7</v>
      </c>
      <c r="F36" s="178"/>
      <c r="G36" s="179">
        <f>ROUND(E36*F36,2)</f>
        <v>0</v>
      </c>
      <c r="H36" s="158"/>
      <c r="I36" s="157">
        <f>ROUND(E36*H36,2)</f>
        <v>0</v>
      </c>
      <c r="J36" s="158"/>
      <c r="K36" s="157">
        <f>ROUND(E36*J36,2)</f>
        <v>0</v>
      </c>
      <c r="L36" s="157">
        <v>21</v>
      </c>
      <c r="M36" s="157">
        <f>G36*(1+L36/100)</f>
        <v>0</v>
      </c>
      <c r="N36" s="157">
        <v>8.6599999999999993E-3</v>
      </c>
      <c r="O36" s="157">
        <f>ROUND(E36*N36,2)</f>
        <v>0.01</v>
      </c>
      <c r="P36" s="157">
        <v>0</v>
      </c>
      <c r="Q36" s="157">
        <f>ROUND(E36*P36,2)</f>
        <v>0</v>
      </c>
      <c r="R36" s="157"/>
      <c r="S36" s="157" t="s">
        <v>130</v>
      </c>
      <c r="T36" s="157" t="s">
        <v>131</v>
      </c>
      <c r="U36" s="157">
        <v>0.186</v>
      </c>
      <c r="V36" s="157">
        <f>ROUND(E36*U36,2)</f>
        <v>0.32</v>
      </c>
      <c r="W36" s="157"/>
      <c r="X36" s="157" t="s">
        <v>132</v>
      </c>
      <c r="Y36" s="148"/>
      <c r="Z36" s="148"/>
      <c r="AA36" s="148"/>
      <c r="AB36" s="148"/>
      <c r="AC36" s="148"/>
      <c r="AD36" s="148"/>
      <c r="AE36" s="148"/>
      <c r="AF36" s="148"/>
      <c r="AG36" s="148" t="s">
        <v>133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ht="22.5" outlineLevel="1" x14ac:dyDescent="0.2">
      <c r="A37" s="168">
        <v>16</v>
      </c>
      <c r="B37" s="169" t="s">
        <v>182</v>
      </c>
      <c r="C37" s="182" t="s">
        <v>183</v>
      </c>
      <c r="D37" s="170" t="s">
        <v>145</v>
      </c>
      <c r="E37" s="171">
        <v>10.507999999999999</v>
      </c>
      <c r="F37" s="172"/>
      <c r="G37" s="173">
        <f>ROUND(E37*F37,2)</f>
        <v>0</v>
      </c>
      <c r="H37" s="158"/>
      <c r="I37" s="157">
        <f>ROUND(E37*H37,2)</f>
        <v>0</v>
      </c>
      <c r="J37" s="158"/>
      <c r="K37" s="157">
        <f>ROUND(E37*J37,2)</f>
        <v>0</v>
      </c>
      <c r="L37" s="157">
        <v>21</v>
      </c>
      <c r="M37" s="157">
        <f>G37*(1+L37/100)</f>
        <v>0</v>
      </c>
      <c r="N37" s="157">
        <v>4.5580000000000002E-2</v>
      </c>
      <c r="O37" s="157">
        <f>ROUND(E37*N37,2)</f>
        <v>0.48</v>
      </c>
      <c r="P37" s="157">
        <v>0</v>
      </c>
      <c r="Q37" s="157">
        <f>ROUND(E37*P37,2)</f>
        <v>0</v>
      </c>
      <c r="R37" s="157"/>
      <c r="S37" s="157" t="s">
        <v>130</v>
      </c>
      <c r="T37" s="157" t="s">
        <v>131</v>
      </c>
      <c r="U37" s="157">
        <v>0.60799999999999998</v>
      </c>
      <c r="V37" s="157">
        <f>ROUND(E37*U37,2)</f>
        <v>6.39</v>
      </c>
      <c r="W37" s="157"/>
      <c r="X37" s="157" t="s">
        <v>132</v>
      </c>
      <c r="Y37" s="148"/>
      <c r="Z37" s="148"/>
      <c r="AA37" s="148"/>
      <c r="AB37" s="148"/>
      <c r="AC37" s="148"/>
      <c r="AD37" s="148"/>
      <c r="AE37" s="148"/>
      <c r="AF37" s="148"/>
      <c r="AG37" s="148" t="s">
        <v>133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 x14ac:dyDescent="0.2">
      <c r="A38" s="155"/>
      <c r="B38" s="156"/>
      <c r="C38" s="183" t="s">
        <v>184</v>
      </c>
      <c r="D38" s="159"/>
      <c r="E38" s="160">
        <v>10.507999999999999</v>
      </c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48"/>
      <c r="Z38" s="148"/>
      <c r="AA38" s="148"/>
      <c r="AB38" s="148"/>
      <c r="AC38" s="148"/>
      <c r="AD38" s="148"/>
      <c r="AE38" s="148"/>
      <c r="AF38" s="148"/>
      <c r="AG38" s="148" t="s">
        <v>135</v>
      </c>
      <c r="AH38" s="148">
        <v>0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x14ac:dyDescent="0.2">
      <c r="A39" s="162" t="s">
        <v>125</v>
      </c>
      <c r="B39" s="163" t="s">
        <v>61</v>
      </c>
      <c r="C39" s="181" t="s">
        <v>62</v>
      </c>
      <c r="D39" s="164"/>
      <c r="E39" s="165"/>
      <c r="F39" s="166"/>
      <c r="G39" s="167">
        <f>SUMIF(AG40:AG41,"&lt;&gt;NOR",G40:G41)</f>
        <v>0</v>
      </c>
      <c r="H39" s="161"/>
      <c r="I39" s="161">
        <f>SUM(I40:I41)</f>
        <v>0</v>
      </c>
      <c r="J39" s="161"/>
      <c r="K39" s="161">
        <f>SUM(K40:K41)</f>
        <v>0</v>
      </c>
      <c r="L39" s="161"/>
      <c r="M39" s="161">
        <f>SUM(M40:M41)</f>
        <v>0</v>
      </c>
      <c r="N39" s="161"/>
      <c r="O39" s="161">
        <f>SUM(O40:O41)</f>
        <v>0.28999999999999998</v>
      </c>
      <c r="P39" s="161"/>
      <c r="Q39" s="161">
        <f>SUM(Q40:Q41)</f>
        <v>0</v>
      </c>
      <c r="R39" s="161"/>
      <c r="S39" s="161"/>
      <c r="T39" s="161"/>
      <c r="U39" s="161"/>
      <c r="V39" s="161">
        <f>SUM(V40:V41)</f>
        <v>4.62</v>
      </c>
      <c r="W39" s="161"/>
      <c r="X39" s="161"/>
      <c r="AG39" t="s">
        <v>126</v>
      </c>
    </row>
    <row r="40" spans="1:60" ht="33.75" outlineLevel="1" x14ac:dyDescent="0.2">
      <c r="A40" s="168">
        <v>17</v>
      </c>
      <c r="B40" s="169" t="s">
        <v>185</v>
      </c>
      <c r="C40" s="182" t="s">
        <v>186</v>
      </c>
      <c r="D40" s="170" t="s">
        <v>145</v>
      </c>
      <c r="E40" s="171">
        <v>16.392700000000001</v>
      </c>
      <c r="F40" s="172"/>
      <c r="G40" s="173">
        <f>ROUND(E40*F40,2)</f>
        <v>0</v>
      </c>
      <c r="H40" s="158"/>
      <c r="I40" s="157">
        <f>ROUND(E40*H40,2)</f>
        <v>0</v>
      </c>
      <c r="J40" s="158"/>
      <c r="K40" s="157">
        <f>ROUND(E40*J40,2)</f>
        <v>0</v>
      </c>
      <c r="L40" s="157">
        <v>21</v>
      </c>
      <c r="M40" s="157">
        <f>G40*(1+L40/100)</f>
        <v>0</v>
      </c>
      <c r="N40" s="157">
        <v>1.7850000000000001E-2</v>
      </c>
      <c r="O40" s="157">
        <f>ROUND(E40*N40,2)</f>
        <v>0.28999999999999998</v>
      </c>
      <c r="P40" s="157">
        <v>0</v>
      </c>
      <c r="Q40" s="157">
        <f>ROUND(E40*P40,2)</f>
        <v>0</v>
      </c>
      <c r="R40" s="157"/>
      <c r="S40" s="157" t="s">
        <v>130</v>
      </c>
      <c r="T40" s="157" t="s">
        <v>131</v>
      </c>
      <c r="U40" s="157">
        <v>0.28199999999999997</v>
      </c>
      <c r="V40" s="157">
        <f>ROUND(E40*U40,2)</f>
        <v>4.62</v>
      </c>
      <c r="W40" s="157"/>
      <c r="X40" s="157" t="s">
        <v>132</v>
      </c>
      <c r="Y40" s="148"/>
      <c r="Z40" s="148"/>
      <c r="AA40" s="148"/>
      <c r="AB40" s="148"/>
      <c r="AC40" s="148"/>
      <c r="AD40" s="148"/>
      <c r="AE40" s="148"/>
      <c r="AF40" s="148"/>
      <c r="AG40" s="148" t="s">
        <v>133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ht="22.5" outlineLevel="1" x14ac:dyDescent="0.2">
      <c r="A41" s="155"/>
      <c r="B41" s="156"/>
      <c r="C41" s="183" t="s">
        <v>187</v>
      </c>
      <c r="D41" s="159"/>
      <c r="E41" s="160">
        <v>16.392700000000001</v>
      </c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48"/>
      <c r="Z41" s="148"/>
      <c r="AA41" s="148"/>
      <c r="AB41" s="148"/>
      <c r="AC41" s="148"/>
      <c r="AD41" s="148"/>
      <c r="AE41" s="148"/>
      <c r="AF41" s="148"/>
      <c r="AG41" s="148" t="s">
        <v>135</v>
      </c>
      <c r="AH41" s="148">
        <v>0</v>
      </c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x14ac:dyDescent="0.2">
      <c r="A42" s="162" t="s">
        <v>125</v>
      </c>
      <c r="B42" s="163" t="s">
        <v>63</v>
      </c>
      <c r="C42" s="181" t="s">
        <v>64</v>
      </c>
      <c r="D42" s="164"/>
      <c r="E42" s="165"/>
      <c r="F42" s="166"/>
      <c r="G42" s="167">
        <f>SUMIF(AG43:AG46,"&lt;&gt;NOR",G43:G46)</f>
        <v>0</v>
      </c>
      <c r="H42" s="161"/>
      <c r="I42" s="161">
        <f>SUM(I43:I46)</f>
        <v>0</v>
      </c>
      <c r="J42" s="161"/>
      <c r="K42" s="161">
        <f>SUM(K43:K46)</f>
        <v>0</v>
      </c>
      <c r="L42" s="161"/>
      <c r="M42" s="161">
        <f>SUM(M43:M46)</f>
        <v>0</v>
      </c>
      <c r="N42" s="161"/>
      <c r="O42" s="161">
        <f>SUM(O43:O46)</f>
        <v>0.1</v>
      </c>
      <c r="P42" s="161"/>
      <c r="Q42" s="161">
        <f>SUM(Q43:Q46)</f>
        <v>0</v>
      </c>
      <c r="R42" s="161"/>
      <c r="S42" s="161"/>
      <c r="T42" s="161"/>
      <c r="U42" s="161"/>
      <c r="V42" s="161">
        <f>SUM(V43:V46)</f>
        <v>3.96</v>
      </c>
      <c r="W42" s="161"/>
      <c r="X42" s="161"/>
      <c r="AG42" t="s">
        <v>126</v>
      </c>
    </row>
    <row r="43" spans="1:60" outlineLevel="1" x14ac:dyDescent="0.2">
      <c r="A43" s="168">
        <v>18</v>
      </c>
      <c r="B43" s="169" t="s">
        <v>188</v>
      </c>
      <c r="C43" s="182" t="s">
        <v>189</v>
      </c>
      <c r="D43" s="170" t="s">
        <v>157</v>
      </c>
      <c r="E43" s="171">
        <v>1</v>
      </c>
      <c r="F43" s="172"/>
      <c r="G43" s="173">
        <f>ROUND(E43*F43,2)</f>
        <v>0</v>
      </c>
      <c r="H43" s="158"/>
      <c r="I43" s="157">
        <f>ROUND(E43*H43,2)</f>
        <v>0</v>
      </c>
      <c r="J43" s="158"/>
      <c r="K43" s="157">
        <f>ROUND(E43*J43,2)</f>
        <v>0</v>
      </c>
      <c r="L43" s="157">
        <v>21</v>
      </c>
      <c r="M43" s="157">
        <f>G43*(1+L43/100)</f>
        <v>0</v>
      </c>
      <c r="N43" s="157">
        <v>5.4109999999999998E-2</v>
      </c>
      <c r="O43" s="157">
        <f>ROUND(E43*N43,2)</f>
        <v>0.05</v>
      </c>
      <c r="P43" s="157">
        <v>0</v>
      </c>
      <c r="Q43" s="157">
        <f>ROUND(E43*P43,2)</f>
        <v>0</v>
      </c>
      <c r="R43" s="157"/>
      <c r="S43" s="157" t="s">
        <v>130</v>
      </c>
      <c r="T43" s="157" t="s">
        <v>131</v>
      </c>
      <c r="U43" s="157">
        <v>2.097</v>
      </c>
      <c r="V43" s="157">
        <f>ROUND(E43*U43,2)</f>
        <v>2.1</v>
      </c>
      <c r="W43" s="157"/>
      <c r="X43" s="157" t="s">
        <v>132</v>
      </c>
      <c r="Y43" s="148"/>
      <c r="Z43" s="148"/>
      <c r="AA43" s="148"/>
      <c r="AB43" s="148"/>
      <c r="AC43" s="148"/>
      <c r="AD43" s="148"/>
      <c r="AE43" s="148"/>
      <c r="AF43" s="148"/>
      <c r="AG43" s="148" t="s">
        <v>133</v>
      </c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1" x14ac:dyDescent="0.2">
      <c r="A44" s="155"/>
      <c r="B44" s="156"/>
      <c r="C44" s="259" t="s">
        <v>190</v>
      </c>
      <c r="D44" s="260"/>
      <c r="E44" s="260"/>
      <c r="F44" s="260"/>
      <c r="G44" s="260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48"/>
      <c r="Z44" s="148"/>
      <c r="AA44" s="148"/>
      <c r="AB44" s="148"/>
      <c r="AC44" s="148"/>
      <c r="AD44" s="148"/>
      <c r="AE44" s="148"/>
      <c r="AF44" s="148"/>
      <c r="AG44" s="148" t="s">
        <v>166</v>
      </c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 x14ac:dyDescent="0.2">
      <c r="A45" s="174">
        <v>19</v>
      </c>
      <c r="B45" s="175" t="s">
        <v>191</v>
      </c>
      <c r="C45" s="184" t="s">
        <v>192</v>
      </c>
      <c r="D45" s="176" t="s">
        <v>157</v>
      </c>
      <c r="E45" s="177">
        <v>1</v>
      </c>
      <c r="F45" s="178"/>
      <c r="G45" s="179">
        <f>ROUND(E45*F45,2)</f>
        <v>0</v>
      </c>
      <c r="H45" s="158"/>
      <c r="I45" s="157">
        <f>ROUND(E45*H45,2)</f>
        <v>0</v>
      </c>
      <c r="J45" s="158"/>
      <c r="K45" s="157">
        <f>ROUND(E45*J45,2)</f>
        <v>0</v>
      </c>
      <c r="L45" s="157">
        <v>21</v>
      </c>
      <c r="M45" s="157">
        <f>G45*(1+L45/100)</f>
        <v>0</v>
      </c>
      <c r="N45" s="157">
        <v>1.9699999999999999E-2</v>
      </c>
      <c r="O45" s="157">
        <f>ROUND(E45*N45,2)</f>
        <v>0.02</v>
      </c>
      <c r="P45" s="157">
        <v>0</v>
      </c>
      <c r="Q45" s="157">
        <f>ROUND(E45*P45,2)</f>
        <v>0</v>
      </c>
      <c r="R45" s="157"/>
      <c r="S45" s="157" t="s">
        <v>171</v>
      </c>
      <c r="T45" s="157" t="s">
        <v>131</v>
      </c>
      <c r="U45" s="157">
        <v>0</v>
      </c>
      <c r="V45" s="157">
        <f>ROUND(E45*U45,2)</f>
        <v>0</v>
      </c>
      <c r="W45" s="157"/>
      <c r="X45" s="157" t="s">
        <v>193</v>
      </c>
      <c r="Y45" s="148"/>
      <c r="Z45" s="148"/>
      <c r="AA45" s="148"/>
      <c r="AB45" s="148"/>
      <c r="AC45" s="148"/>
      <c r="AD45" s="148"/>
      <c r="AE45" s="148"/>
      <c r="AF45" s="148"/>
      <c r="AG45" s="148" t="s">
        <v>194</v>
      </c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ht="22.5" outlineLevel="1" x14ac:dyDescent="0.2">
      <c r="A46" s="174">
        <v>20</v>
      </c>
      <c r="B46" s="175" t="s">
        <v>195</v>
      </c>
      <c r="C46" s="184" t="s">
        <v>196</v>
      </c>
      <c r="D46" s="176" t="s">
        <v>157</v>
      </c>
      <c r="E46" s="177">
        <v>1</v>
      </c>
      <c r="F46" s="178"/>
      <c r="G46" s="179">
        <f>ROUND(E46*F46,2)</f>
        <v>0</v>
      </c>
      <c r="H46" s="158"/>
      <c r="I46" s="157">
        <f>ROUND(E46*H46,2)</f>
        <v>0</v>
      </c>
      <c r="J46" s="158"/>
      <c r="K46" s="157">
        <f>ROUND(E46*J46,2)</f>
        <v>0</v>
      </c>
      <c r="L46" s="157">
        <v>21</v>
      </c>
      <c r="M46" s="157">
        <f>G46*(1+L46/100)</f>
        <v>0</v>
      </c>
      <c r="N46" s="157">
        <v>2.937E-2</v>
      </c>
      <c r="O46" s="157">
        <f>ROUND(E46*N46,2)</f>
        <v>0.03</v>
      </c>
      <c r="P46" s="157">
        <v>0</v>
      </c>
      <c r="Q46" s="157">
        <f>ROUND(E46*P46,2)</f>
        <v>0</v>
      </c>
      <c r="R46" s="157"/>
      <c r="S46" s="157" t="s">
        <v>130</v>
      </c>
      <c r="T46" s="157" t="s">
        <v>131</v>
      </c>
      <c r="U46" s="157">
        <v>1.86</v>
      </c>
      <c r="V46" s="157">
        <f>ROUND(E46*U46,2)</f>
        <v>1.86</v>
      </c>
      <c r="W46" s="157"/>
      <c r="X46" s="157" t="s">
        <v>132</v>
      </c>
      <c r="Y46" s="148"/>
      <c r="Z46" s="148"/>
      <c r="AA46" s="148"/>
      <c r="AB46" s="148"/>
      <c r="AC46" s="148"/>
      <c r="AD46" s="148"/>
      <c r="AE46" s="148"/>
      <c r="AF46" s="148"/>
      <c r="AG46" s="148" t="s">
        <v>133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x14ac:dyDescent="0.2">
      <c r="A47" s="162" t="s">
        <v>125</v>
      </c>
      <c r="B47" s="163" t="s">
        <v>65</v>
      </c>
      <c r="C47" s="181" t="s">
        <v>66</v>
      </c>
      <c r="D47" s="164"/>
      <c r="E47" s="165"/>
      <c r="F47" s="166"/>
      <c r="G47" s="167">
        <f>SUMIF(AG48:AG49,"&lt;&gt;NOR",G48:G49)</f>
        <v>0</v>
      </c>
      <c r="H47" s="161"/>
      <c r="I47" s="161">
        <f>SUM(I48:I49)</f>
        <v>0</v>
      </c>
      <c r="J47" s="161"/>
      <c r="K47" s="161">
        <f>SUM(K48:K49)</f>
        <v>0</v>
      </c>
      <c r="L47" s="161"/>
      <c r="M47" s="161">
        <f>SUM(M48:M49)</f>
        <v>0</v>
      </c>
      <c r="N47" s="161"/>
      <c r="O47" s="161">
        <f>SUM(O48:O49)</f>
        <v>0</v>
      </c>
      <c r="P47" s="161"/>
      <c r="Q47" s="161">
        <f>SUM(Q48:Q49)</f>
        <v>0</v>
      </c>
      <c r="R47" s="161"/>
      <c r="S47" s="161"/>
      <c r="T47" s="161"/>
      <c r="U47" s="161"/>
      <c r="V47" s="161">
        <f>SUM(V48:V49)</f>
        <v>0</v>
      </c>
      <c r="W47" s="161"/>
      <c r="X47" s="161"/>
      <c r="AG47" t="s">
        <v>126</v>
      </c>
    </row>
    <row r="48" spans="1:60" ht="33.75" outlineLevel="1" x14ac:dyDescent="0.2">
      <c r="A48" s="168">
        <v>21</v>
      </c>
      <c r="B48" s="169" t="s">
        <v>197</v>
      </c>
      <c r="C48" s="182" t="s">
        <v>198</v>
      </c>
      <c r="D48" s="170" t="s">
        <v>145</v>
      </c>
      <c r="E48" s="171">
        <v>17.004000000000001</v>
      </c>
      <c r="F48" s="172"/>
      <c r="G48" s="173">
        <f>ROUND(E48*F48,2)</f>
        <v>0</v>
      </c>
      <c r="H48" s="158"/>
      <c r="I48" s="157">
        <f>ROUND(E48*H48,2)</f>
        <v>0</v>
      </c>
      <c r="J48" s="158"/>
      <c r="K48" s="157">
        <f>ROUND(E48*J48,2)</f>
        <v>0</v>
      </c>
      <c r="L48" s="157">
        <v>21</v>
      </c>
      <c r="M48" s="157">
        <f>G48*(1+L48/100)</f>
        <v>0</v>
      </c>
      <c r="N48" s="157">
        <v>0</v>
      </c>
      <c r="O48" s="157">
        <f>ROUND(E48*N48,2)</f>
        <v>0</v>
      </c>
      <c r="P48" s="157">
        <v>0</v>
      </c>
      <c r="Q48" s="157">
        <f>ROUND(E48*P48,2)</f>
        <v>0</v>
      </c>
      <c r="R48" s="157"/>
      <c r="S48" s="157" t="s">
        <v>171</v>
      </c>
      <c r="T48" s="157" t="s">
        <v>172</v>
      </c>
      <c r="U48" s="157">
        <v>0</v>
      </c>
      <c r="V48" s="157">
        <f>ROUND(E48*U48,2)</f>
        <v>0</v>
      </c>
      <c r="W48" s="157"/>
      <c r="X48" s="157" t="s">
        <v>132</v>
      </c>
      <c r="Y48" s="148"/>
      <c r="Z48" s="148"/>
      <c r="AA48" s="148"/>
      <c r="AB48" s="148"/>
      <c r="AC48" s="148"/>
      <c r="AD48" s="148"/>
      <c r="AE48" s="148"/>
      <c r="AF48" s="148"/>
      <c r="AG48" s="148" t="s">
        <v>175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 x14ac:dyDescent="0.2">
      <c r="A49" s="155"/>
      <c r="B49" s="156"/>
      <c r="C49" s="183" t="s">
        <v>199</v>
      </c>
      <c r="D49" s="159"/>
      <c r="E49" s="160">
        <v>17.004000000000001</v>
      </c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48"/>
      <c r="Z49" s="148"/>
      <c r="AA49" s="148"/>
      <c r="AB49" s="148"/>
      <c r="AC49" s="148"/>
      <c r="AD49" s="148"/>
      <c r="AE49" s="148"/>
      <c r="AF49" s="148"/>
      <c r="AG49" s="148" t="s">
        <v>135</v>
      </c>
      <c r="AH49" s="148">
        <v>0</v>
      </c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ht="25.5" x14ac:dyDescent="0.2">
      <c r="A50" s="162" t="s">
        <v>125</v>
      </c>
      <c r="B50" s="163" t="s">
        <v>67</v>
      </c>
      <c r="C50" s="181" t="s">
        <v>68</v>
      </c>
      <c r="D50" s="164"/>
      <c r="E50" s="165"/>
      <c r="F50" s="166"/>
      <c r="G50" s="167">
        <f>SUMIF(AG51:AG53,"&lt;&gt;NOR",G51:G53)</f>
        <v>0</v>
      </c>
      <c r="H50" s="161"/>
      <c r="I50" s="161">
        <f>SUM(I51:I53)</f>
        <v>0</v>
      </c>
      <c r="J50" s="161"/>
      <c r="K50" s="161">
        <f>SUM(K51:K53)</f>
        <v>0</v>
      </c>
      <c r="L50" s="161"/>
      <c r="M50" s="161">
        <f>SUM(M51:M53)</f>
        <v>0</v>
      </c>
      <c r="N50" s="161"/>
      <c r="O50" s="161">
        <f>SUM(O51:O53)</f>
        <v>0</v>
      </c>
      <c r="P50" s="161"/>
      <c r="Q50" s="161">
        <f>SUM(Q51:Q53)</f>
        <v>0</v>
      </c>
      <c r="R50" s="161"/>
      <c r="S50" s="161"/>
      <c r="T50" s="161"/>
      <c r="U50" s="161"/>
      <c r="V50" s="161">
        <f>SUM(V51:V53)</f>
        <v>7.09</v>
      </c>
      <c r="W50" s="161"/>
      <c r="X50" s="161"/>
      <c r="AG50" t="s">
        <v>126</v>
      </c>
    </row>
    <row r="51" spans="1:60" outlineLevel="1" x14ac:dyDescent="0.2">
      <c r="A51" s="168">
        <v>22</v>
      </c>
      <c r="B51" s="169" t="s">
        <v>200</v>
      </c>
      <c r="C51" s="182" t="s">
        <v>201</v>
      </c>
      <c r="D51" s="170" t="s">
        <v>145</v>
      </c>
      <c r="E51" s="171">
        <v>23.004000000000001</v>
      </c>
      <c r="F51" s="172"/>
      <c r="G51" s="173">
        <f>ROUND(E51*F51,2)</f>
        <v>0</v>
      </c>
      <c r="H51" s="158"/>
      <c r="I51" s="157">
        <f>ROUND(E51*H51,2)</f>
        <v>0</v>
      </c>
      <c r="J51" s="158"/>
      <c r="K51" s="157">
        <f>ROUND(E51*J51,2)</f>
        <v>0</v>
      </c>
      <c r="L51" s="157">
        <v>21</v>
      </c>
      <c r="M51" s="157">
        <f>G51*(1+L51/100)</f>
        <v>0</v>
      </c>
      <c r="N51" s="157">
        <v>4.0000000000000003E-5</v>
      </c>
      <c r="O51" s="157">
        <f>ROUND(E51*N51,2)</f>
        <v>0</v>
      </c>
      <c r="P51" s="157">
        <v>0</v>
      </c>
      <c r="Q51" s="157">
        <f>ROUND(E51*P51,2)</f>
        <v>0</v>
      </c>
      <c r="R51" s="157"/>
      <c r="S51" s="157" t="s">
        <v>130</v>
      </c>
      <c r="T51" s="157" t="s">
        <v>131</v>
      </c>
      <c r="U51" s="157">
        <v>0.308</v>
      </c>
      <c r="V51" s="157">
        <f>ROUND(E51*U51,2)</f>
        <v>7.09</v>
      </c>
      <c r="W51" s="157"/>
      <c r="X51" s="157" t="s">
        <v>132</v>
      </c>
      <c r="Y51" s="148"/>
      <c r="Z51" s="148"/>
      <c r="AA51" s="148"/>
      <c r="AB51" s="148"/>
      <c r="AC51" s="148"/>
      <c r="AD51" s="148"/>
      <c r="AE51" s="148"/>
      <c r="AF51" s="148"/>
      <c r="AG51" s="148" t="s">
        <v>133</v>
      </c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">
      <c r="A52" s="155"/>
      <c r="B52" s="156"/>
      <c r="C52" s="183" t="s">
        <v>199</v>
      </c>
      <c r="D52" s="159"/>
      <c r="E52" s="160">
        <v>17.004000000000001</v>
      </c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48"/>
      <c r="Z52" s="148"/>
      <c r="AA52" s="148"/>
      <c r="AB52" s="148"/>
      <c r="AC52" s="148"/>
      <c r="AD52" s="148"/>
      <c r="AE52" s="148"/>
      <c r="AF52" s="148"/>
      <c r="AG52" s="148" t="s">
        <v>135</v>
      </c>
      <c r="AH52" s="148">
        <v>0</v>
      </c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 x14ac:dyDescent="0.2">
      <c r="A53" s="155"/>
      <c r="B53" s="156"/>
      <c r="C53" s="183" t="s">
        <v>202</v>
      </c>
      <c r="D53" s="159"/>
      <c r="E53" s="160">
        <v>6</v>
      </c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48"/>
      <c r="Z53" s="148"/>
      <c r="AA53" s="148"/>
      <c r="AB53" s="148"/>
      <c r="AC53" s="148"/>
      <c r="AD53" s="148"/>
      <c r="AE53" s="148"/>
      <c r="AF53" s="148"/>
      <c r="AG53" s="148" t="s">
        <v>135</v>
      </c>
      <c r="AH53" s="148">
        <v>0</v>
      </c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x14ac:dyDescent="0.2">
      <c r="A54" s="162" t="s">
        <v>125</v>
      </c>
      <c r="B54" s="163" t="s">
        <v>69</v>
      </c>
      <c r="C54" s="181" t="s">
        <v>70</v>
      </c>
      <c r="D54" s="164"/>
      <c r="E54" s="165"/>
      <c r="F54" s="166"/>
      <c r="G54" s="167">
        <f>SUMIF(AG55:AG84,"&lt;&gt;NOR",G55:G84)</f>
        <v>0</v>
      </c>
      <c r="H54" s="161"/>
      <c r="I54" s="161">
        <f>SUM(I55:I84)</f>
        <v>0</v>
      </c>
      <c r="J54" s="161"/>
      <c r="K54" s="161">
        <f>SUM(K55:K84)</f>
        <v>0</v>
      </c>
      <c r="L54" s="161"/>
      <c r="M54" s="161">
        <f>SUM(M55:M84)</f>
        <v>0</v>
      </c>
      <c r="N54" s="161"/>
      <c r="O54" s="161">
        <f>SUM(O55:O84)</f>
        <v>0</v>
      </c>
      <c r="P54" s="161"/>
      <c r="Q54" s="161">
        <f>SUM(Q55:Q84)</f>
        <v>1.5</v>
      </c>
      <c r="R54" s="161"/>
      <c r="S54" s="161"/>
      <c r="T54" s="161"/>
      <c r="U54" s="161"/>
      <c r="V54" s="161">
        <f>SUM(V55:V84)</f>
        <v>13.680000000000003</v>
      </c>
      <c r="W54" s="161"/>
      <c r="X54" s="161"/>
      <c r="AG54" t="s">
        <v>126</v>
      </c>
    </row>
    <row r="55" spans="1:60" outlineLevel="1" x14ac:dyDescent="0.2">
      <c r="A55" s="168">
        <v>23</v>
      </c>
      <c r="B55" s="169" t="s">
        <v>203</v>
      </c>
      <c r="C55" s="182" t="s">
        <v>204</v>
      </c>
      <c r="D55" s="170" t="s">
        <v>145</v>
      </c>
      <c r="E55" s="171">
        <v>1</v>
      </c>
      <c r="F55" s="172"/>
      <c r="G55" s="173">
        <f>ROUND(E55*F55,2)</f>
        <v>0</v>
      </c>
      <c r="H55" s="158"/>
      <c r="I55" s="157">
        <f>ROUND(E55*H55,2)</f>
        <v>0</v>
      </c>
      <c r="J55" s="158"/>
      <c r="K55" s="157">
        <f>ROUND(E55*J55,2)</f>
        <v>0</v>
      </c>
      <c r="L55" s="157">
        <v>21</v>
      </c>
      <c r="M55" s="157">
        <f>G55*(1+L55/100)</f>
        <v>0</v>
      </c>
      <c r="N55" s="157">
        <v>1.65E-3</v>
      </c>
      <c r="O55" s="157">
        <f>ROUND(E55*N55,2)</f>
        <v>0</v>
      </c>
      <c r="P55" s="157">
        <v>0.187</v>
      </c>
      <c r="Q55" s="157">
        <f>ROUND(E55*P55,2)</f>
        <v>0.19</v>
      </c>
      <c r="R55" s="157"/>
      <c r="S55" s="157" t="s">
        <v>130</v>
      </c>
      <c r="T55" s="157" t="s">
        <v>131</v>
      </c>
      <c r="U55" s="157">
        <v>0.48</v>
      </c>
      <c r="V55" s="157">
        <f>ROUND(E55*U55,2)</f>
        <v>0.48</v>
      </c>
      <c r="W55" s="157"/>
      <c r="X55" s="157" t="s">
        <v>132</v>
      </c>
      <c r="Y55" s="148"/>
      <c r="Z55" s="148"/>
      <c r="AA55" s="148"/>
      <c r="AB55" s="148"/>
      <c r="AC55" s="148"/>
      <c r="AD55" s="148"/>
      <c r="AE55" s="148"/>
      <c r="AF55" s="148"/>
      <c r="AG55" s="148" t="s">
        <v>133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outlineLevel="1" x14ac:dyDescent="0.2">
      <c r="A56" s="155"/>
      <c r="B56" s="156"/>
      <c r="C56" s="259" t="s">
        <v>205</v>
      </c>
      <c r="D56" s="260"/>
      <c r="E56" s="260"/>
      <c r="F56" s="260"/>
      <c r="G56" s="260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48"/>
      <c r="Z56" s="148"/>
      <c r="AA56" s="148"/>
      <c r="AB56" s="148"/>
      <c r="AC56" s="148"/>
      <c r="AD56" s="148"/>
      <c r="AE56" s="148"/>
      <c r="AF56" s="148"/>
      <c r="AG56" s="148" t="s">
        <v>166</v>
      </c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outlineLevel="1" x14ac:dyDescent="0.2">
      <c r="A57" s="155"/>
      <c r="B57" s="156"/>
      <c r="C57" s="183" t="s">
        <v>151</v>
      </c>
      <c r="D57" s="159"/>
      <c r="E57" s="160">
        <v>1</v>
      </c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48"/>
      <c r="Z57" s="148"/>
      <c r="AA57" s="148"/>
      <c r="AB57" s="148"/>
      <c r="AC57" s="148"/>
      <c r="AD57" s="148"/>
      <c r="AE57" s="148"/>
      <c r="AF57" s="148"/>
      <c r="AG57" s="148" t="s">
        <v>135</v>
      </c>
      <c r="AH57" s="148">
        <v>0</v>
      </c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1" x14ac:dyDescent="0.2">
      <c r="A58" s="168">
        <v>24</v>
      </c>
      <c r="B58" s="169" t="s">
        <v>206</v>
      </c>
      <c r="C58" s="182" t="s">
        <v>207</v>
      </c>
      <c r="D58" s="170" t="s">
        <v>129</v>
      </c>
      <c r="E58" s="171">
        <v>4.8000000000000001E-2</v>
      </c>
      <c r="F58" s="172"/>
      <c r="G58" s="173">
        <f>ROUND(E58*F58,2)</f>
        <v>0</v>
      </c>
      <c r="H58" s="158"/>
      <c r="I58" s="157">
        <f>ROUND(E58*H58,2)</f>
        <v>0</v>
      </c>
      <c r="J58" s="158"/>
      <c r="K58" s="157">
        <f>ROUND(E58*J58,2)</f>
        <v>0</v>
      </c>
      <c r="L58" s="157">
        <v>21</v>
      </c>
      <c r="M58" s="157">
        <f>G58*(1+L58/100)</f>
        <v>0</v>
      </c>
      <c r="N58" s="157">
        <v>1.7989999999999999E-2</v>
      </c>
      <c r="O58" s="157">
        <f>ROUND(E58*N58,2)</f>
        <v>0</v>
      </c>
      <c r="P58" s="157">
        <v>2.4</v>
      </c>
      <c r="Q58" s="157">
        <f>ROUND(E58*P58,2)</f>
        <v>0.12</v>
      </c>
      <c r="R58" s="157"/>
      <c r="S58" s="157" t="s">
        <v>130</v>
      </c>
      <c r="T58" s="157" t="s">
        <v>131</v>
      </c>
      <c r="U58" s="157">
        <v>12.817</v>
      </c>
      <c r="V58" s="157">
        <f>ROUND(E58*U58,2)</f>
        <v>0.62</v>
      </c>
      <c r="W58" s="157"/>
      <c r="X58" s="157" t="s">
        <v>132</v>
      </c>
      <c r="Y58" s="148"/>
      <c r="Z58" s="148"/>
      <c r="AA58" s="148"/>
      <c r="AB58" s="148"/>
      <c r="AC58" s="148"/>
      <c r="AD58" s="148"/>
      <c r="AE58" s="148"/>
      <c r="AF58" s="148"/>
      <c r="AG58" s="148" t="s">
        <v>133</v>
      </c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outlineLevel="1" x14ac:dyDescent="0.2">
      <c r="A59" s="155"/>
      <c r="B59" s="156"/>
      <c r="C59" s="183" t="s">
        <v>208</v>
      </c>
      <c r="D59" s="159"/>
      <c r="E59" s="160">
        <v>4.8000000000000001E-2</v>
      </c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48"/>
      <c r="Z59" s="148"/>
      <c r="AA59" s="148"/>
      <c r="AB59" s="148"/>
      <c r="AC59" s="148"/>
      <c r="AD59" s="148"/>
      <c r="AE59" s="148"/>
      <c r="AF59" s="148"/>
      <c r="AG59" s="148" t="s">
        <v>135</v>
      </c>
      <c r="AH59" s="148">
        <v>0</v>
      </c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outlineLevel="1" x14ac:dyDescent="0.2">
      <c r="A60" s="168">
        <v>25</v>
      </c>
      <c r="B60" s="169" t="s">
        <v>209</v>
      </c>
      <c r="C60" s="182" t="s">
        <v>210</v>
      </c>
      <c r="D60" s="170" t="s">
        <v>145</v>
      </c>
      <c r="E60" s="171">
        <v>16.392700000000001</v>
      </c>
      <c r="F60" s="172"/>
      <c r="G60" s="173">
        <f>ROUND(E60*F60,2)</f>
        <v>0</v>
      </c>
      <c r="H60" s="158"/>
      <c r="I60" s="157">
        <f>ROUND(E60*H60,2)</f>
        <v>0</v>
      </c>
      <c r="J60" s="158"/>
      <c r="K60" s="157">
        <f>ROUND(E60*J60,2)</f>
        <v>0</v>
      </c>
      <c r="L60" s="157">
        <v>21</v>
      </c>
      <c r="M60" s="157">
        <f>G60*(1+L60/100)</f>
        <v>0</v>
      </c>
      <c r="N60" s="157">
        <v>0</v>
      </c>
      <c r="O60" s="157">
        <f>ROUND(E60*N60,2)</f>
        <v>0</v>
      </c>
      <c r="P60" s="157">
        <v>1.75E-3</v>
      </c>
      <c r="Q60" s="157">
        <f>ROUND(E60*P60,2)</f>
        <v>0.03</v>
      </c>
      <c r="R60" s="157"/>
      <c r="S60" s="157" t="s">
        <v>130</v>
      </c>
      <c r="T60" s="157" t="s">
        <v>131</v>
      </c>
      <c r="U60" s="157">
        <v>0.16500000000000001</v>
      </c>
      <c r="V60" s="157">
        <f>ROUND(E60*U60,2)</f>
        <v>2.7</v>
      </c>
      <c r="W60" s="157"/>
      <c r="X60" s="157" t="s">
        <v>132</v>
      </c>
      <c r="Y60" s="148"/>
      <c r="Z60" s="148"/>
      <c r="AA60" s="148"/>
      <c r="AB60" s="148"/>
      <c r="AC60" s="148"/>
      <c r="AD60" s="148"/>
      <c r="AE60" s="148"/>
      <c r="AF60" s="148"/>
      <c r="AG60" s="148" t="s">
        <v>133</v>
      </c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ht="22.5" outlineLevel="1" x14ac:dyDescent="0.2">
      <c r="A61" s="155"/>
      <c r="B61" s="156"/>
      <c r="C61" s="183" t="s">
        <v>187</v>
      </c>
      <c r="D61" s="159"/>
      <c r="E61" s="160">
        <v>16.392700000000001</v>
      </c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48"/>
      <c r="Z61" s="148"/>
      <c r="AA61" s="148"/>
      <c r="AB61" s="148"/>
      <c r="AC61" s="148"/>
      <c r="AD61" s="148"/>
      <c r="AE61" s="148"/>
      <c r="AF61" s="148"/>
      <c r="AG61" s="148" t="s">
        <v>135</v>
      </c>
      <c r="AH61" s="148">
        <v>0</v>
      </c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1" x14ac:dyDescent="0.2">
      <c r="A62" s="168">
        <v>26</v>
      </c>
      <c r="B62" s="169" t="s">
        <v>211</v>
      </c>
      <c r="C62" s="182" t="s">
        <v>212</v>
      </c>
      <c r="D62" s="170" t="s">
        <v>145</v>
      </c>
      <c r="E62" s="171">
        <v>0.39400000000000002</v>
      </c>
      <c r="F62" s="172"/>
      <c r="G62" s="173">
        <f>ROUND(E62*F62,2)</f>
        <v>0</v>
      </c>
      <c r="H62" s="158"/>
      <c r="I62" s="157">
        <f>ROUND(E62*H62,2)</f>
        <v>0</v>
      </c>
      <c r="J62" s="158"/>
      <c r="K62" s="157">
        <f>ROUND(E62*J62,2)</f>
        <v>0</v>
      </c>
      <c r="L62" s="157">
        <v>21</v>
      </c>
      <c r="M62" s="157">
        <f>G62*(1+L62/100)</f>
        <v>0</v>
      </c>
      <c r="N62" s="157">
        <v>0</v>
      </c>
      <c r="O62" s="157">
        <f>ROUND(E62*N62,2)</f>
        <v>0</v>
      </c>
      <c r="P62" s="157">
        <v>5.5E-2</v>
      </c>
      <c r="Q62" s="157">
        <f>ROUND(E62*P62,2)</f>
        <v>0.02</v>
      </c>
      <c r="R62" s="157"/>
      <c r="S62" s="157" t="s">
        <v>130</v>
      </c>
      <c r="T62" s="157" t="s">
        <v>131</v>
      </c>
      <c r="U62" s="157">
        <v>0.42499999999999999</v>
      </c>
      <c r="V62" s="157">
        <f>ROUND(E62*U62,2)</f>
        <v>0.17</v>
      </c>
      <c r="W62" s="157"/>
      <c r="X62" s="157" t="s">
        <v>132</v>
      </c>
      <c r="Y62" s="148"/>
      <c r="Z62" s="148"/>
      <c r="AA62" s="148"/>
      <c r="AB62" s="148"/>
      <c r="AC62" s="148"/>
      <c r="AD62" s="148"/>
      <c r="AE62" s="148"/>
      <c r="AF62" s="148"/>
      <c r="AG62" s="148" t="s">
        <v>133</v>
      </c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outlineLevel="1" x14ac:dyDescent="0.2">
      <c r="A63" s="155"/>
      <c r="B63" s="156"/>
      <c r="C63" s="183" t="s">
        <v>213</v>
      </c>
      <c r="D63" s="159"/>
      <c r="E63" s="160">
        <v>0.39400000000000002</v>
      </c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48"/>
      <c r="Z63" s="148"/>
      <c r="AA63" s="148"/>
      <c r="AB63" s="148"/>
      <c r="AC63" s="148"/>
      <c r="AD63" s="148"/>
      <c r="AE63" s="148"/>
      <c r="AF63" s="148"/>
      <c r="AG63" s="148" t="s">
        <v>135</v>
      </c>
      <c r="AH63" s="148">
        <v>0</v>
      </c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outlineLevel="1" x14ac:dyDescent="0.2">
      <c r="A64" s="174">
        <v>27</v>
      </c>
      <c r="B64" s="175" t="s">
        <v>214</v>
      </c>
      <c r="C64" s="184" t="s">
        <v>215</v>
      </c>
      <c r="D64" s="176" t="s">
        <v>157</v>
      </c>
      <c r="E64" s="177">
        <v>1</v>
      </c>
      <c r="F64" s="178"/>
      <c r="G64" s="179">
        <f>ROUND(E64*F64,2)</f>
        <v>0</v>
      </c>
      <c r="H64" s="158"/>
      <c r="I64" s="157">
        <f>ROUND(E64*H64,2)</f>
        <v>0</v>
      </c>
      <c r="J64" s="158"/>
      <c r="K64" s="157">
        <f>ROUND(E64*J64,2)</f>
        <v>0</v>
      </c>
      <c r="L64" s="157">
        <v>21</v>
      </c>
      <c r="M64" s="157">
        <f>G64*(1+L64/100)</f>
        <v>0</v>
      </c>
      <c r="N64" s="157">
        <v>0</v>
      </c>
      <c r="O64" s="157">
        <f>ROUND(E64*N64,2)</f>
        <v>0</v>
      </c>
      <c r="P64" s="157">
        <v>0</v>
      </c>
      <c r="Q64" s="157">
        <f>ROUND(E64*P64,2)</f>
        <v>0</v>
      </c>
      <c r="R64" s="157"/>
      <c r="S64" s="157" t="s">
        <v>130</v>
      </c>
      <c r="T64" s="157" t="s">
        <v>131</v>
      </c>
      <c r="U64" s="157">
        <v>0.05</v>
      </c>
      <c r="V64" s="157">
        <f>ROUND(E64*U64,2)</f>
        <v>0.05</v>
      </c>
      <c r="W64" s="157"/>
      <c r="X64" s="157" t="s">
        <v>132</v>
      </c>
      <c r="Y64" s="148"/>
      <c r="Z64" s="148"/>
      <c r="AA64" s="148"/>
      <c r="AB64" s="148"/>
      <c r="AC64" s="148"/>
      <c r="AD64" s="148"/>
      <c r="AE64" s="148"/>
      <c r="AF64" s="148"/>
      <c r="AG64" s="148" t="s">
        <v>133</v>
      </c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outlineLevel="1" x14ac:dyDescent="0.2">
      <c r="A65" s="168">
        <v>28</v>
      </c>
      <c r="B65" s="169" t="s">
        <v>216</v>
      </c>
      <c r="C65" s="182" t="s">
        <v>217</v>
      </c>
      <c r="D65" s="170" t="s">
        <v>145</v>
      </c>
      <c r="E65" s="171">
        <v>1.7729999999999999</v>
      </c>
      <c r="F65" s="172"/>
      <c r="G65" s="173">
        <f>ROUND(E65*F65,2)</f>
        <v>0</v>
      </c>
      <c r="H65" s="158"/>
      <c r="I65" s="157">
        <f>ROUND(E65*H65,2)</f>
        <v>0</v>
      </c>
      <c r="J65" s="158"/>
      <c r="K65" s="157">
        <f>ROUND(E65*J65,2)</f>
        <v>0</v>
      </c>
      <c r="L65" s="157">
        <v>21</v>
      </c>
      <c r="M65" s="157">
        <f>G65*(1+L65/100)</f>
        <v>0</v>
      </c>
      <c r="N65" s="157">
        <v>1.17E-3</v>
      </c>
      <c r="O65" s="157">
        <f>ROUND(E65*N65,2)</f>
        <v>0</v>
      </c>
      <c r="P65" s="157">
        <v>7.5999999999999998E-2</v>
      </c>
      <c r="Q65" s="157">
        <f>ROUND(E65*P65,2)</f>
        <v>0.13</v>
      </c>
      <c r="R65" s="157"/>
      <c r="S65" s="157" t="s">
        <v>130</v>
      </c>
      <c r="T65" s="157" t="s">
        <v>131</v>
      </c>
      <c r="U65" s="157">
        <v>0.93899999999999995</v>
      </c>
      <c r="V65" s="157">
        <f>ROUND(E65*U65,2)</f>
        <v>1.66</v>
      </c>
      <c r="W65" s="157"/>
      <c r="X65" s="157" t="s">
        <v>132</v>
      </c>
      <c r="Y65" s="148"/>
      <c r="Z65" s="148"/>
      <c r="AA65" s="148"/>
      <c r="AB65" s="148"/>
      <c r="AC65" s="148"/>
      <c r="AD65" s="148"/>
      <c r="AE65" s="148"/>
      <c r="AF65" s="148"/>
      <c r="AG65" s="148" t="s">
        <v>133</v>
      </c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1" x14ac:dyDescent="0.2">
      <c r="A66" s="155"/>
      <c r="B66" s="156"/>
      <c r="C66" s="183" t="s">
        <v>218</v>
      </c>
      <c r="D66" s="159"/>
      <c r="E66" s="160">
        <v>1.7729999999999999</v>
      </c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48"/>
      <c r="Z66" s="148"/>
      <c r="AA66" s="148"/>
      <c r="AB66" s="148"/>
      <c r="AC66" s="148"/>
      <c r="AD66" s="148"/>
      <c r="AE66" s="148"/>
      <c r="AF66" s="148"/>
      <c r="AG66" s="148" t="s">
        <v>135</v>
      </c>
      <c r="AH66" s="148">
        <v>0</v>
      </c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outlineLevel="1" x14ac:dyDescent="0.2">
      <c r="A67" s="168">
        <v>29</v>
      </c>
      <c r="B67" s="169" t="s">
        <v>219</v>
      </c>
      <c r="C67" s="182" t="s">
        <v>220</v>
      </c>
      <c r="D67" s="170" t="s">
        <v>129</v>
      </c>
      <c r="E67" s="171">
        <v>7.8799999999999995E-2</v>
      </c>
      <c r="F67" s="172"/>
      <c r="G67" s="173">
        <f>ROUND(E67*F67,2)</f>
        <v>0</v>
      </c>
      <c r="H67" s="158"/>
      <c r="I67" s="157">
        <f>ROUND(E67*H67,2)</f>
        <v>0</v>
      </c>
      <c r="J67" s="158"/>
      <c r="K67" s="157">
        <f>ROUND(E67*J67,2)</f>
        <v>0</v>
      </c>
      <c r="L67" s="157">
        <v>21</v>
      </c>
      <c r="M67" s="157">
        <f>G67*(1+L67/100)</f>
        <v>0</v>
      </c>
      <c r="N67" s="157">
        <v>1.82E-3</v>
      </c>
      <c r="O67" s="157">
        <f>ROUND(E67*N67,2)</f>
        <v>0</v>
      </c>
      <c r="P67" s="157">
        <v>1.8</v>
      </c>
      <c r="Q67" s="157">
        <f>ROUND(E67*P67,2)</f>
        <v>0.14000000000000001</v>
      </c>
      <c r="R67" s="157"/>
      <c r="S67" s="157" t="s">
        <v>130</v>
      </c>
      <c r="T67" s="157" t="s">
        <v>131</v>
      </c>
      <c r="U67" s="157">
        <v>5.016</v>
      </c>
      <c r="V67" s="157">
        <f>ROUND(E67*U67,2)</f>
        <v>0.4</v>
      </c>
      <c r="W67" s="157"/>
      <c r="X67" s="157" t="s">
        <v>132</v>
      </c>
      <c r="Y67" s="148"/>
      <c r="Z67" s="148"/>
      <c r="AA67" s="148"/>
      <c r="AB67" s="148"/>
      <c r="AC67" s="148"/>
      <c r="AD67" s="148"/>
      <c r="AE67" s="148"/>
      <c r="AF67" s="148"/>
      <c r="AG67" s="148" t="s">
        <v>133</v>
      </c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outlineLevel="1" x14ac:dyDescent="0.2">
      <c r="A68" s="155"/>
      <c r="B68" s="156"/>
      <c r="C68" s="259" t="s">
        <v>205</v>
      </c>
      <c r="D68" s="260"/>
      <c r="E68" s="260"/>
      <c r="F68" s="260"/>
      <c r="G68" s="260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48"/>
      <c r="Z68" s="148"/>
      <c r="AA68" s="148"/>
      <c r="AB68" s="148"/>
      <c r="AC68" s="148"/>
      <c r="AD68" s="148"/>
      <c r="AE68" s="148"/>
      <c r="AF68" s="148"/>
      <c r="AG68" s="148" t="s">
        <v>166</v>
      </c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1" x14ac:dyDescent="0.2">
      <c r="A69" s="155"/>
      <c r="B69" s="156"/>
      <c r="C69" s="183" t="s">
        <v>142</v>
      </c>
      <c r="D69" s="159"/>
      <c r="E69" s="160">
        <v>7.8799999999999995E-2</v>
      </c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48"/>
      <c r="Z69" s="148"/>
      <c r="AA69" s="148"/>
      <c r="AB69" s="148"/>
      <c r="AC69" s="148"/>
      <c r="AD69" s="148"/>
      <c r="AE69" s="148"/>
      <c r="AF69" s="148"/>
      <c r="AG69" s="148" t="s">
        <v>135</v>
      </c>
      <c r="AH69" s="148">
        <v>0</v>
      </c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outlineLevel="1" x14ac:dyDescent="0.2">
      <c r="A70" s="174">
        <v>30</v>
      </c>
      <c r="B70" s="175" t="s">
        <v>221</v>
      </c>
      <c r="C70" s="184" t="s">
        <v>222</v>
      </c>
      <c r="D70" s="176" t="s">
        <v>179</v>
      </c>
      <c r="E70" s="177">
        <v>1.97</v>
      </c>
      <c r="F70" s="178"/>
      <c r="G70" s="179">
        <f>ROUND(E70*F70,2)</f>
        <v>0</v>
      </c>
      <c r="H70" s="158"/>
      <c r="I70" s="157">
        <f>ROUND(E70*H70,2)</f>
        <v>0</v>
      </c>
      <c r="J70" s="158"/>
      <c r="K70" s="157">
        <f>ROUND(E70*J70,2)</f>
        <v>0</v>
      </c>
      <c r="L70" s="157">
        <v>21</v>
      </c>
      <c r="M70" s="157">
        <f>G70*(1+L70/100)</f>
        <v>0</v>
      </c>
      <c r="N70" s="157">
        <v>0</v>
      </c>
      <c r="O70" s="157">
        <f>ROUND(E70*N70,2)</f>
        <v>0</v>
      </c>
      <c r="P70" s="157">
        <v>8.9999999999999993E-3</v>
      </c>
      <c r="Q70" s="157">
        <f>ROUND(E70*P70,2)</f>
        <v>0.02</v>
      </c>
      <c r="R70" s="157"/>
      <c r="S70" s="157" t="s">
        <v>130</v>
      </c>
      <c r="T70" s="157" t="s">
        <v>131</v>
      </c>
      <c r="U70" s="157">
        <v>0.61</v>
      </c>
      <c r="V70" s="157">
        <f>ROUND(E70*U70,2)</f>
        <v>1.2</v>
      </c>
      <c r="W70" s="157"/>
      <c r="X70" s="157" t="s">
        <v>132</v>
      </c>
      <c r="Y70" s="148"/>
      <c r="Z70" s="148"/>
      <c r="AA70" s="148"/>
      <c r="AB70" s="148"/>
      <c r="AC70" s="148"/>
      <c r="AD70" s="148"/>
      <c r="AE70" s="148"/>
      <c r="AF70" s="148"/>
      <c r="AG70" s="148" t="s">
        <v>133</v>
      </c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outlineLevel="1" x14ac:dyDescent="0.2">
      <c r="A71" s="168">
        <v>31</v>
      </c>
      <c r="B71" s="169" t="s">
        <v>223</v>
      </c>
      <c r="C71" s="182" t="s">
        <v>224</v>
      </c>
      <c r="D71" s="170" t="s">
        <v>179</v>
      </c>
      <c r="E71" s="171">
        <v>1</v>
      </c>
      <c r="F71" s="172"/>
      <c r="G71" s="173">
        <f>ROUND(E71*F71,2)</f>
        <v>0</v>
      </c>
      <c r="H71" s="158"/>
      <c r="I71" s="157">
        <f>ROUND(E71*H71,2)</f>
        <v>0</v>
      </c>
      <c r="J71" s="158"/>
      <c r="K71" s="157">
        <f>ROUND(E71*J71,2)</f>
        <v>0</v>
      </c>
      <c r="L71" s="157">
        <v>21</v>
      </c>
      <c r="M71" s="157">
        <f>G71*(1+L71/100)</f>
        <v>0</v>
      </c>
      <c r="N71" s="157">
        <v>4.8999999999999998E-4</v>
      </c>
      <c r="O71" s="157">
        <f>ROUND(E71*N71,2)</f>
        <v>0</v>
      </c>
      <c r="P71" s="157">
        <v>8.9999999999999993E-3</v>
      </c>
      <c r="Q71" s="157">
        <f>ROUND(E71*P71,2)</f>
        <v>0.01</v>
      </c>
      <c r="R71" s="157"/>
      <c r="S71" s="157" t="s">
        <v>130</v>
      </c>
      <c r="T71" s="157" t="s">
        <v>131</v>
      </c>
      <c r="U71" s="157">
        <v>0.247</v>
      </c>
      <c r="V71" s="157">
        <f>ROUND(E71*U71,2)</f>
        <v>0.25</v>
      </c>
      <c r="W71" s="157"/>
      <c r="X71" s="157" t="s">
        <v>132</v>
      </c>
      <c r="Y71" s="148"/>
      <c r="Z71" s="148"/>
      <c r="AA71" s="148"/>
      <c r="AB71" s="148"/>
      <c r="AC71" s="148"/>
      <c r="AD71" s="148"/>
      <c r="AE71" s="148"/>
      <c r="AF71" s="148"/>
      <c r="AG71" s="148" t="s">
        <v>133</v>
      </c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outlineLevel="1" x14ac:dyDescent="0.2">
      <c r="A72" s="155"/>
      <c r="B72" s="156"/>
      <c r="C72" s="259" t="s">
        <v>205</v>
      </c>
      <c r="D72" s="260"/>
      <c r="E72" s="260"/>
      <c r="F72" s="260"/>
      <c r="G72" s="260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48"/>
      <c r="Z72" s="148"/>
      <c r="AA72" s="148"/>
      <c r="AB72" s="148"/>
      <c r="AC72" s="148"/>
      <c r="AD72" s="148"/>
      <c r="AE72" s="148"/>
      <c r="AF72" s="148"/>
      <c r="AG72" s="148" t="s">
        <v>166</v>
      </c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outlineLevel="1" x14ac:dyDescent="0.2">
      <c r="A73" s="155"/>
      <c r="B73" s="156"/>
      <c r="C73" s="183" t="s">
        <v>191</v>
      </c>
      <c r="D73" s="159"/>
      <c r="E73" s="160">
        <v>1</v>
      </c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48"/>
      <c r="Z73" s="148"/>
      <c r="AA73" s="148"/>
      <c r="AB73" s="148"/>
      <c r="AC73" s="148"/>
      <c r="AD73" s="148"/>
      <c r="AE73" s="148"/>
      <c r="AF73" s="148"/>
      <c r="AG73" s="148" t="s">
        <v>135</v>
      </c>
      <c r="AH73" s="148">
        <v>0</v>
      </c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outlineLevel="1" x14ac:dyDescent="0.2">
      <c r="A74" s="168">
        <v>32</v>
      </c>
      <c r="B74" s="169" t="s">
        <v>225</v>
      </c>
      <c r="C74" s="182" t="s">
        <v>226</v>
      </c>
      <c r="D74" s="170" t="s">
        <v>179</v>
      </c>
      <c r="E74" s="171">
        <v>1.7</v>
      </c>
      <c r="F74" s="172"/>
      <c r="G74" s="173">
        <f>ROUND(E74*F74,2)</f>
        <v>0</v>
      </c>
      <c r="H74" s="158"/>
      <c r="I74" s="157">
        <f>ROUND(E74*H74,2)</f>
        <v>0</v>
      </c>
      <c r="J74" s="158"/>
      <c r="K74" s="157">
        <f>ROUND(E74*J74,2)</f>
        <v>0</v>
      </c>
      <c r="L74" s="157">
        <v>21</v>
      </c>
      <c r="M74" s="157">
        <f>G74*(1+L74/100)</f>
        <v>0</v>
      </c>
      <c r="N74" s="157">
        <v>4.8999999999999998E-4</v>
      </c>
      <c r="O74" s="157">
        <f>ROUND(E74*N74,2)</f>
        <v>0</v>
      </c>
      <c r="P74" s="157">
        <v>2.7E-2</v>
      </c>
      <c r="Q74" s="157">
        <f>ROUND(E74*P74,2)</f>
        <v>0.05</v>
      </c>
      <c r="R74" s="157"/>
      <c r="S74" s="157" t="s">
        <v>130</v>
      </c>
      <c r="T74" s="157" t="s">
        <v>131</v>
      </c>
      <c r="U74" s="157">
        <v>0.42199999999999999</v>
      </c>
      <c r="V74" s="157">
        <f>ROUND(E74*U74,2)</f>
        <v>0.72</v>
      </c>
      <c r="W74" s="157"/>
      <c r="X74" s="157" t="s">
        <v>132</v>
      </c>
      <c r="Y74" s="148"/>
      <c r="Z74" s="148"/>
      <c r="AA74" s="148"/>
      <c r="AB74" s="148"/>
      <c r="AC74" s="148"/>
      <c r="AD74" s="148"/>
      <c r="AE74" s="148"/>
      <c r="AF74" s="148"/>
      <c r="AG74" s="148" t="s">
        <v>133</v>
      </c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outlineLevel="1" x14ac:dyDescent="0.2">
      <c r="A75" s="155"/>
      <c r="B75" s="156"/>
      <c r="C75" s="259" t="s">
        <v>205</v>
      </c>
      <c r="D75" s="260"/>
      <c r="E75" s="260"/>
      <c r="F75" s="260"/>
      <c r="G75" s="260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48"/>
      <c r="Z75" s="148"/>
      <c r="AA75" s="148"/>
      <c r="AB75" s="148"/>
      <c r="AC75" s="148"/>
      <c r="AD75" s="148"/>
      <c r="AE75" s="148"/>
      <c r="AF75" s="148"/>
      <c r="AG75" s="148" t="s">
        <v>166</v>
      </c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outlineLevel="1" x14ac:dyDescent="0.2">
      <c r="A76" s="168">
        <v>33</v>
      </c>
      <c r="B76" s="169" t="s">
        <v>227</v>
      </c>
      <c r="C76" s="182" t="s">
        <v>228</v>
      </c>
      <c r="D76" s="170" t="s">
        <v>145</v>
      </c>
      <c r="E76" s="171">
        <v>5.0960000000000001</v>
      </c>
      <c r="F76" s="172"/>
      <c r="G76" s="173">
        <f>ROUND(E76*F76,2)</f>
        <v>0</v>
      </c>
      <c r="H76" s="158"/>
      <c r="I76" s="157">
        <f>ROUND(E76*H76,2)</f>
        <v>0</v>
      </c>
      <c r="J76" s="158"/>
      <c r="K76" s="157">
        <f>ROUND(E76*J76,2)</f>
        <v>0</v>
      </c>
      <c r="L76" s="157">
        <v>21</v>
      </c>
      <c r="M76" s="157">
        <f>G76*(1+L76/100)</f>
        <v>0</v>
      </c>
      <c r="N76" s="157">
        <v>0</v>
      </c>
      <c r="O76" s="157">
        <f>ROUND(E76*N76,2)</f>
        <v>0</v>
      </c>
      <c r="P76" s="157">
        <v>6.8000000000000005E-2</v>
      </c>
      <c r="Q76" s="157">
        <f>ROUND(E76*P76,2)</f>
        <v>0.35</v>
      </c>
      <c r="R76" s="157"/>
      <c r="S76" s="157" t="s">
        <v>130</v>
      </c>
      <c r="T76" s="157" t="s">
        <v>131</v>
      </c>
      <c r="U76" s="157">
        <v>0.3</v>
      </c>
      <c r="V76" s="157">
        <f>ROUND(E76*U76,2)</f>
        <v>1.53</v>
      </c>
      <c r="W76" s="157"/>
      <c r="X76" s="157" t="s">
        <v>132</v>
      </c>
      <c r="Y76" s="148"/>
      <c r="Z76" s="148"/>
      <c r="AA76" s="148"/>
      <c r="AB76" s="148"/>
      <c r="AC76" s="148"/>
      <c r="AD76" s="148"/>
      <c r="AE76" s="148"/>
      <c r="AF76" s="148"/>
      <c r="AG76" s="148" t="s">
        <v>133</v>
      </c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outlineLevel="1" x14ac:dyDescent="0.2">
      <c r="A77" s="155"/>
      <c r="B77" s="156"/>
      <c r="C77" s="183" t="s">
        <v>229</v>
      </c>
      <c r="D77" s="159"/>
      <c r="E77" s="160">
        <v>5.0960000000000001</v>
      </c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48"/>
      <c r="Z77" s="148"/>
      <c r="AA77" s="148"/>
      <c r="AB77" s="148"/>
      <c r="AC77" s="148"/>
      <c r="AD77" s="148"/>
      <c r="AE77" s="148"/>
      <c r="AF77" s="148"/>
      <c r="AG77" s="148" t="s">
        <v>135</v>
      </c>
      <c r="AH77" s="148">
        <v>0</v>
      </c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outlineLevel="1" x14ac:dyDescent="0.2">
      <c r="A78" s="168">
        <v>34</v>
      </c>
      <c r="B78" s="169" t="s">
        <v>230</v>
      </c>
      <c r="C78" s="182" t="s">
        <v>231</v>
      </c>
      <c r="D78" s="170" t="s">
        <v>232</v>
      </c>
      <c r="E78" s="171">
        <v>6</v>
      </c>
      <c r="F78" s="172"/>
      <c r="G78" s="173">
        <f>ROUND(E78*F78,2)</f>
        <v>0</v>
      </c>
      <c r="H78" s="158"/>
      <c r="I78" s="157">
        <f>ROUND(E78*H78,2)</f>
        <v>0</v>
      </c>
      <c r="J78" s="158"/>
      <c r="K78" s="157">
        <f>ROUND(E78*J78,2)</f>
        <v>0</v>
      </c>
      <c r="L78" s="157">
        <v>21</v>
      </c>
      <c r="M78" s="157">
        <f>G78*(1+L78/100)</f>
        <v>0</v>
      </c>
      <c r="N78" s="157">
        <v>0</v>
      </c>
      <c r="O78" s="157">
        <f>ROUND(E78*N78,2)</f>
        <v>0</v>
      </c>
      <c r="P78" s="157">
        <v>4.5999999999999999E-2</v>
      </c>
      <c r="Q78" s="157">
        <f>ROUND(E78*P78,2)</f>
        <v>0.28000000000000003</v>
      </c>
      <c r="R78" s="157"/>
      <c r="S78" s="157" t="s">
        <v>171</v>
      </c>
      <c r="T78" s="157" t="s">
        <v>172</v>
      </c>
      <c r="U78" s="157">
        <v>0.26</v>
      </c>
      <c r="V78" s="157">
        <f>ROUND(E78*U78,2)</f>
        <v>1.56</v>
      </c>
      <c r="W78" s="157"/>
      <c r="X78" s="157" t="s">
        <v>132</v>
      </c>
      <c r="Y78" s="148"/>
      <c r="Z78" s="148"/>
      <c r="AA78" s="148"/>
      <c r="AB78" s="148"/>
      <c r="AC78" s="148"/>
      <c r="AD78" s="148"/>
      <c r="AE78" s="148"/>
      <c r="AF78" s="148"/>
      <c r="AG78" s="148" t="s">
        <v>133</v>
      </c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outlineLevel="1" x14ac:dyDescent="0.2">
      <c r="A79" s="155"/>
      <c r="B79" s="156"/>
      <c r="C79" s="183" t="s">
        <v>233</v>
      </c>
      <c r="D79" s="159"/>
      <c r="E79" s="160">
        <v>6</v>
      </c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48"/>
      <c r="Z79" s="148"/>
      <c r="AA79" s="148"/>
      <c r="AB79" s="148"/>
      <c r="AC79" s="148"/>
      <c r="AD79" s="148"/>
      <c r="AE79" s="148"/>
      <c r="AF79" s="148"/>
      <c r="AG79" s="148" t="s">
        <v>135</v>
      </c>
      <c r="AH79" s="148">
        <v>0</v>
      </c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outlineLevel="1" x14ac:dyDescent="0.2">
      <c r="A80" s="168">
        <v>35</v>
      </c>
      <c r="B80" s="169" t="s">
        <v>234</v>
      </c>
      <c r="C80" s="182" t="s">
        <v>235</v>
      </c>
      <c r="D80" s="170" t="s">
        <v>145</v>
      </c>
      <c r="E80" s="171">
        <v>3</v>
      </c>
      <c r="F80" s="172"/>
      <c r="G80" s="173">
        <f>ROUND(E80*F80,2)</f>
        <v>0</v>
      </c>
      <c r="H80" s="158"/>
      <c r="I80" s="157">
        <f>ROUND(E80*H80,2)</f>
        <v>0</v>
      </c>
      <c r="J80" s="158"/>
      <c r="K80" s="157">
        <f>ROUND(E80*J80,2)</f>
        <v>0</v>
      </c>
      <c r="L80" s="157">
        <v>21</v>
      </c>
      <c r="M80" s="157">
        <f>G80*(1+L80/100)</f>
        <v>0</v>
      </c>
      <c r="N80" s="157">
        <v>3.3E-4</v>
      </c>
      <c r="O80" s="157">
        <f>ROUND(E80*N80,2)</f>
        <v>0</v>
      </c>
      <c r="P80" s="157">
        <v>1.068E-2</v>
      </c>
      <c r="Q80" s="157">
        <f>ROUND(E80*P80,2)</f>
        <v>0.03</v>
      </c>
      <c r="R80" s="157"/>
      <c r="S80" s="157" t="s">
        <v>130</v>
      </c>
      <c r="T80" s="157" t="s">
        <v>131</v>
      </c>
      <c r="U80" s="157">
        <v>0.21099999999999999</v>
      </c>
      <c r="V80" s="157">
        <f>ROUND(E80*U80,2)</f>
        <v>0.63</v>
      </c>
      <c r="W80" s="157"/>
      <c r="X80" s="157" t="s">
        <v>132</v>
      </c>
      <c r="Y80" s="148"/>
      <c r="Z80" s="148"/>
      <c r="AA80" s="148"/>
      <c r="AB80" s="148"/>
      <c r="AC80" s="148"/>
      <c r="AD80" s="148"/>
      <c r="AE80" s="148"/>
      <c r="AF80" s="148"/>
      <c r="AG80" s="148" t="s">
        <v>133</v>
      </c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outlineLevel="1" x14ac:dyDescent="0.2">
      <c r="A81" s="155"/>
      <c r="B81" s="156"/>
      <c r="C81" s="183" t="s">
        <v>236</v>
      </c>
      <c r="D81" s="159"/>
      <c r="E81" s="160">
        <v>3</v>
      </c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48"/>
      <c r="Z81" s="148"/>
      <c r="AA81" s="148"/>
      <c r="AB81" s="148"/>
      <c r="AC81" s="148"/>
      <c r="AD81" s="148"/>
      <c r="AE81" s="148"/>
      <c r="AF81" s="148"/>
      <c r="AG81" s="148" t="s">
        <v>135</v>
      </c>
      <c r="AH81" s="148">
        <v>0</v>
      </c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outlineLevel="1" x14ac:dyDescent="0.2">
      <c r="A82" s="174">
        <v>36</v>
      </c>
      <c r="B82" s="175" t="s">
        <v>214</v>
      </c>
      <c r="C82" s="184" t="s">
        <v>215</v>
      </c>
      <c r="D82" s="176" t="s">
        <v>157</v>
      </c>
      <c r="E82" s="177">
        <v>1</v>
      </c>
      <c r="F82" s="178"/>
      <c r="G82" s="179">
        <f>ROUND(E82*F82,2)</f>
        <v>0</v>
      </c>
      <c r="H82" s="158"/>
      <c r="I82" s="157">
        <f>ROUND(E82*H82,2)</f>
        <v>0</v>
      </c>
      <c r="J82" s="158"/>
      <c r="K82" s="157">
        <f>ROUND(E82*J82,2)</f>
        <v>0</v>
      </c>
      <c r="L82" s="157">
        <v>21</v>
      </c>
      <c r="M82" s="157">
        <f>G82*(1+L82/100)</f>
        <v>0</v>
      </c>
      <c r="N82" s="157">
        <v>0</v>
      </c>
      <c r="O82" s="157">
        <f>ROUND(E82*N82,2)</f>
        <v>0</v>
      </c>
      <c r="P82" s="157">
        <v>0</v>
      </c>
      <c r="Q82" s="157">
        <f>ROUND(E82*P82,2)</f>
        <v>0</v>
      </c>
      <c r="R82" s="157"/>
      <c r="S82" s="157" t="s">
        <v>130</v>
      </c>
      <c r="T82" s="157" t="s">
        <v>131</v>
      </c>
      <c r="U82" s="157">
        <v>0.05</v>
      </c>
      <c r="V82" s="157">
        <f>ROUND(E82*U82,2)</f>
        <v>0.05</v>
      </c>
      <c r="W82" s="157"/>
      <c r="X82" s="157" t="s">
        <v>132</v>
      </c>
      <c r="Y82" s="148"/>
      <c r="Z82" s="148"/>
      <c r="AA82" s="148"/>
      <c r="AB82" s="148"/>
      <c r="AC82" s="148"/>
      <c r="AD82" s="148"/>
      <c r="AE82" s="148"/>
      <c r="AF82" s="148"/>
      <c r="AG82" s="148" t="s">
        <v>133</v>
      </c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outlineLevel="1" x14ac:dyDescent="0.2">
      <c r="A83" s="168">
        <v>37</v>
      </c>
      <c r="B83" s="169" t="s">
        <v>216</v>
      </c>
      <c r="C83" s="182" t="s">
        <v>217</v>
      </c>
      <c r="D83" s="170" t="s">
        <v>145</v>
      </c>
      <c r="E83" s="171">
        <v>1.7729999999999999</v>
      </c>
      <c r="F83" s="172"/>
      <c r="G83" s="173">
        <f>ROUND(E83*F83,2)</f>
        <v>0</v>
      </c>
      <c r="H83" s="158"/>
      <c r="I83" s="157">
        <f>ROUND(E83*H83,2)</f>
        <v>0</v>
      </c>
      <c r="J83" s="158"/>
      <c r="K83" s="157">
        <f>ROUND(E83*J83,2)</f>
        <v>0</v>
      </c>
      <c r="L83" s="157">
        <v>21</v>
      </c>
      <c r="M83" s="157">
        <f>G83*(1+L83/100)</f>
        <v>0</v>
      </c>
      <c r="N83" s="157">
        <v>1.17E-3</v>
      </c>
      <c r="O83" s="157">
        <f>ROUND(E83*N83,2)</f>
        <v>0</v>
      </c>
      <c r="P83" s="157">
        <v>7.5999999999999998E-2</v>
      </c>
      <c r="Q83" s="157">
        <f>ROUND(E83*P83,2)</f>
        <v>0.13</v>
      </c>
      <c r="R83" s="157"/>
      <c r="S83" s="157" t="s">
        <v>130</v>
      </c>
      <c r="T83" s="157" t="s">
        <v>131</v>
      </c>
      <c r="U83" s="157">
        <v>0.93899999999999995</v>
      </c>
      <c r="V83" s="157">
        <f>ROUND(E83*U83,2)</f>
        <v>1.66</v>
      </c>
      <c r="W83" s="157"/>
      <c r="X83" s="157" t="s">
        <v>132</v>
      </c>
      <c r="Y83" s="148"/>
      <c r="Z83" s="148"/>
      <c r="AA83" s="148"/>
      <c r="AB83" s="148"/>
      <c r="AC83" s="148"/>
      <c r="AD83" s="148"/>
      <c r="AE83" s="148"/>
      <c r="AF83" s="148"/>
      <c r="AG83" s="148" t="s">
        <v>133</v>
      </c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outlineLevel="1" x14ac:dyDescent="0.2">
      <c r="A84" s="155"/>
      <c r="B84" s="156"/>
      <c r="C84" s="183" t="s">
        <v>218</v>
      </c>
      <c r="D84" s="159"/>
      <c r="E84" s="160">
        <v>1.7729999999999999</v>
      </c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48"/>
      <c r="Z84" s="148"/>
      <c r="AA84" s="148"/>
      <c r="AB84" s="148"/>
      <c r="AC84" s="148"/>
      <c r="AD84" s="148"/>
      <c r="AE84" s="148"/>
      <c r="AF84" s="148"/>
      <c r="AG84" s="148" t="s">
        <v>135</v>
      </c>
      <c r="AH84" s="148">
        <v>0</v>
      </c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x14ac:dyDescent="0.2">
      <c r="A85" s="162" t="s">
        <v>125</v>
      </c>
      <c r="B85" s="163" t="s">
        <v>71</v>
      </c>
      <c r="C85" s="181" t="s">
        <v>72</v>
      </c>
      <c r="D85" s="164"/>
      <c r="E85" s="165"/>
      <c r="F85" s="166"/>
      <c r="G85" s="167">
        <f>SUMIF(AG86:AG86,"&lt;&gt;NOR",G86:G86)</f>
        <v>0</v>
      </c>
      <c r="H85" s="161"/>
      <c r="I85" s="161">
        <f>SUM(I86:I86)</f>
        <v>0</v>
      </c>
      <c r="J85" s="161"/>
      <c r="K85" s="161">
        <f>SUM(K86:K86)</f>
        <v>0</v>
      </c>
      <c r="L85" s="161"/>
      <c r="M85" s="161">
        <f>SUM(M86:M86)</f>
        <v>0</v>
      </c>
      <c r="N85" s="161"/>
      <c r="O85" s="161">
        <f>SUM(O86:O86)</f>
        <v>0</v>
      </c>
      <c r="P85" s="161"/>
      <c r="Q85" s="161">
        <f>SUM(Q86:Q86)</f>
        <v>0</v>
      </c>
      <c r="R85" s="161"/>
      <c r="S85" s="161"/>
      <c r="T85" s="161"/>
      <c r="U85" s="161"/>
      <c r="V85" s="161">
        <f>SUM(V86:V86)</f>
        <v>5.29</v>
      </c>
      <c r="W85" s="161"/>
      <c r="X85" s="161"/>
      <c r="AG85" t="s">
        <v>126</v>
      </c>
    </row>
    <row r="86" spans="1:60" outlineLevel="1" x14ac:dyDescent="0.2">
      <c r="A86" s="174">
        <v>38</v>
      </c>
      <c r="B86" s="175" t="s">
        <v>237</v>
      </c>
      <c r="C86" s="184" t="s">
        <v>238</v>
      </c>
      <c r="D86" s="176" t="s">
        <v>138</v>
      </c>
      <c r="E86" s="177">
        <v>2.7951100000000002</v>
      </c>
      <c r="F86" s="178"/>
      <c r="G86" s="179">
        <f>ROUND(E86*F86,2)</f>
        <v>0</v>
      </c>
      <c r="H86" s="158"/>
      <c r="I86" s="157">
        <f>ROUND(E86*H86,2)</f>
        <v>0</v>
      </c>
      <c r="J86" s="158"/>
      <c r="K86" s="157">
        <f>ROUND(E86*J86,2)</f>
        <v>0</v>
      </c>
      <c r="L86" s="157">
        <v>21</v>
      </c>
      <c r="M86" s="157">
        <f>G86*(1+L86/100)</f>
        <v>0</v>
      </c>
      <c r="N86" s="157">
        <v>0</v>
      </c>
      <c r="O86" s="157">
        <f>ROUND(E86*N86,2)</f>
        <v>0</v>
      </c>
      <c r="P86" s="157">
        <v>0</v>
      </c>
      <c r="Q86" s="157">
        <f>ROUND(E86*P86,2)</f>
        <v>0</v>
      </c>
      <c r="R86" s="157"/>
      <c r="S86" s="157" t="s">
        <v>130</v>
      </c>
      <c r="T86" s="157" t="s">
        <v>131</v>
      </c>
      <c r="U86" s="157">
        <v>1.8919999999999999</v>
      </c>
      <c r="V86" s="157">
        <f>ROUND(E86*U86,2)</f>
        <v>5.29</v>
      </c>
      <c r="W86" s="157"/>
      <c r="X86" s="157" t="s">
        <v>239</v>
      </c>
      <c r="Y86" s="148"/>
      <c r="Z86" s="148"/>
      <c r="AA86" s="148"/>
      <c r="AB86" s="148"/>
      <c r="AC86" s="148"/>
      <c r="AD86" s="148"/>
      <c r="AE86" s="148"/>
      <c r="AF86" s="148"/>
      <c r="AG86" s="148" t="s">
        <v>240</v>
      </c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x14ac:dyDescent="0.2">
      <c r="A87" s="162" t="s">
        <v>125</v>
      </c>
      <c r="B87" s="163" t="s">
        <v>73</v>
      </c>
      <c r="C87" s="181" t="s">
        <v>74</v>
      </c>
      <c r="D87" s="164"/>
      <c r="E87" s="165"/>
      <c r="F87" s="166"/>
      <c r="G87" s="167">
        <f>SUMIF(AG88:AG92,"&lt;&gt;NOR",G88:G92)</f>
        <v>0</v>
      </c>
      <c r="H87" s="161"/>
      <c r="I87" s="161">
        <f>SUM(I88:I92)</f>
        <v>0</v>
      </c>
      <c r="J87" s="161"/>
      <c r="K87" s="161">
        <f>SUM(K88:K92)</f>
        <v>0</v>
      </c>
      <c r="L87" s="161"/>
      <c r="M87" s="161">
        <f>SUM(M88:M92)</f>
        <v>0</v>
      </c>
      <c r="N87" s="161"/>
      <c r="O87" s="161">
        <f>SUM(O88:O92)</f>
        <v>0.05</v>
      </c>
      <c r="P87" s="161"/>
      <c r="Q87" s="161">
        <f>SUM(Q88:Q92)</f>
        <v>0</v>
      </c>
      <c r="R87" s="161"/>
      <c r="S87" s="161"/>
      <c r="T87" s="161"/>
      <c r="U87" s="161"/>
      <c r="V87" s="161">
        <f>SUM(V88:V92)</f>
        <v>0.08</v>
      </c>
      <c r="W87" s="161"/>
      <c r="X87" s="161"/>
      <c r="AG87" t="s">
        <v>126</v>
      </c>
    </row>
    <row r="88" spans="1:60" ht="22.5" outlineLevel="1" x14ac:dyDescent="0.2">
      <c r="A88" s="168">
        <v>39</v>
      </c>
      <c r="B88" s="169" t="s">
        <v>241</v>
      </c>
      <c r="C88" s="182" t="s">
        <v>242</v>
      </c>
      <c r="D88" s="170" t="s">
        <v>145</v>
      </c>
      <c r="E88" s="171">
        <v>3</v>
      </c>
      <c r="F88" s="172"/>
      <c r="G88" s="173">
        <f>ROUND(E88*F88,2)</f>
        <v>0</v>
      </c>
      <c r="H88" s="158"/>
      <c r="I88" s="157">
        <f>ROUND(E88*H88,2)</f>
        <v>0</v>
      </c>
      <c r="J88" s="158"/>
      <c r="K88" s="157">
        <f>ROUND(E88*J88,2)</f>
        <v>0</v>
      </c>
      <c r="L88" s="157">
        <v>21</v>
      </c>
      <c r="M88" s="157">
        <f>G88*(1+L88/100)</f>
        <v>0</v>
      </c>
      <c r="N88" s="157">
        <v>2E-3</v>
      </c>
      <c r="O88" s="157">
        <f>ROUND(E88*N88,2)</f>
        <v>0.01</v>
      </c>
      <c r="P88" s="157">
        <v>0</v>
      </c>
      <c r="Q88" s="157">
        <f>ROUND(E88*P88,2)</f>
        <v>0</v>
      </c>
      <c r="R88" s="157"/>
      <c r="S88" s="157" t="s">
        <v>171</v>
      </c>
      <c r="T88" s="157" t="s">
        <v>172</v>
      </c>
      <c r="U88" s="157">
        <v>0</v>
      </c>
      <c r="V88" s="157">
        <f>ROUND(E88*U88,2)</f>
        <v>0</v>
      </c>
      <c r="W88" s="157"/>
      <c r="X88" s="157" t="s">
        <v>132</v>
      </c>
      <c r="Y88" s="148"/>
      <c r="Z88" s="148"/>
      <c r="AA88" s="148"/>
      <c r="AB88" s="148"/>
      <c r="AC88" s="148"/>
      <c r="AD88" s="148"/>
      <c r="AE88" s="148"/>
      <c r="AF88" s="148"/>
      <c r="AG88" s="148" t="s">
        <v>175</v>
      </c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outlineLevel="1" x14ac:dyDescent="0.2">
      <c r="A89" s="155"/>
      <c r="B89" s="156"/>
      <c r="C89" s="183" t="s">
        <v>243</v>
      </c>
      <c r="D89" s="159"/>
      <c r="E89" s="160">
        <v>3</v>
      </c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48"/>
      <c r="Z89" s="148"/>
      <c r="AA89" s="148"/>
      <c r="AB89" s="148"/>
      <c r="AC89" s="148"/>
      <c r="AD89" s="148"/>
      <c r="AE89" s="148"/>
      <c r="AF89" s="148"/>
      <c r="AG89" s="148" t="s">
        <v>135</v>
      </c>
      <c r="AH89" s="148">
        <v>0</v>
      </c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ht="22.5" outlineLevel="1" x14ac:dyDescent="0.2">
      <c r="A90" s="168">
        <v>40</v>
      </c>
      <c r="B90" s="169" t="s">
        <v>244</v>
      </c>
      <c r="C90" s="182" t="s">
        <v>245</v>
      </c>
      <c r="D90" s="170" t="s">
        <v>145</v>
      </c>
      <c r="E90" s="171">
        <v>20.524999999999999</v>
      </c>
      <c r="F90" s="172"/>
      <c r="G90" s="173">
        <f>ROUND(E90*F90,2)</f>
        <v>0</v>
      </c>
      <c r="H90" s="158"/>
      <c r="I90" s="157">
        <f>ROUND(E90*H90,2)</f>
        <v>0</v>
      </c>
      <c r="J90" s="158"/>
      <c r="K90" s="157">
        <f>ROUND(E90*J90,2)</f>
        <v>0</v>
      </c>
      <c r="L90" s="157">
        <v>21</v>
      </c>
      <c r="M90" s="157">
        <f>G90*(1+L90/100)</f>
        <v>0</v>
      </c>
      <c r="N90" s="157">
        <v>2E-3</v>
      </c>
      <c r="O90" s="157">
        <f>ROUND(E90*N90,2)</f>
        <v>0.04</v>
      </c>
      <c r="P90" s="157">
        <v>0</v>
      </c>
      <c r="Q90" s="157">
        <f>ROUND(E90*P90,2)</f>
        <v>0</v>
      </c>
      <c r="R90" s="157"/>
      <c r="S90" s="157" t="s">
        <v>171</v>
      </c>
      <c r="T90" s="157" t="s">
        <v>172</v>
      </c>
      <c r="U90" s="157">
        <v>0</v>
      </c>
      <c r="V90" s="157">
        <f>ROUND(E90*U90,2)</f>
        <v>0</v>
      </c>
      <c r="W90" s="157"/>
      <c r="X90" s="157" t="s">
        <v>132</v>
      </c>
      <c r="Y90" s="148"/>
      <c r="Z90" s="148"/>
      <c r="AA90" s="148"/>
      <c r="AB90" s="148"/>
      <c r="AC90" s="148"/>
      <c r="AD90" s="148"/>
      <c r="AE90" s="148"/>
      <c r="AF90" s="148"/>
      <c r="AG90" s="148" t="s">
        <v>175</v>
      </c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outlineLevel="1" x14ac:dyDescent="0.2">
      <c r="A91" s="155"/>
      <c r="B91" s="156"/>
      <c r="C91" s="183" t="s">
        <v>246</v>
      </c>
      <c r="D91" s="159"/>
      <c r="E91" s="160">
        <v>20.524999999999999</v>
      </c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48"/>
      <c r="Z91" s="148"/>
      <c r="AA91" s="148"/>
      <c r="AB91" s="148"/>
      <c r="AC91" s="148"/>
      <c r="AD91" s="148"/>
      <c r="AE91" s="148"/>
      <c r="AF91" s="148"/>
      <c r="AG91" s="148" t="s">
        <v>135</v>
      </c>
      <c r="AH91" s="148">
        <v>0</v>
      </c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outlineLevel="1" x14ac:dyDescent="0.2">
      <c r="A92" s="174">
        <v>41</v>
      </c>
      <c r="B92" s="175" t="s">
        <v>247</v>
      </c>
      <c r="C92" s="184" t="s">
        <v>248</v>
      </c>
      <c r="D92" s="176" t="s">
        <v>138</v>
      </c>
      <c r="E92" s="177">
        <v>4.7050000000000002E-2</v>
      </c>
      <c r="F92" s="178"/>
      <c r="G92" s="179">
        <f>ROUND(E92*F92,2)</f>
        <v>0</v>
      </c>
      <c r="H92" s="158"/>
      <c r="I92" s="157">
        <f>ROUND(E92*H92,2)</f>
        <v>0</v>
      </c>
      <c r="J92" s="158"/>
      <c r="K92" s="157">
        <f>ROUND(E92*J92,2)</f>
        <v>0</v>
      </c>
      <c r="L92" s="157">
        <v>21</v>
      </c>
      <c r="M92" s="157">
        <f>G92*(1+L92/100)</f>
        <v>0</v>
      </c>
      <c r="N92" s="157">
        <v>0</v>
      </c>
      <c r="O92" s="157">
        <f>ROUND(E92*N92,2)</f>
        <v>0</v>
      </c>
      <c r="P92" s="157">
        <v>0</v>
      </c>
      <c r="Q92" s="157">
        <f>ROUND(E92*P92,2)</f>
        <v>0</v>
      </c>
      <c r="R92" s="157"/>
      <c r="S92" s="157" t="s">
        <v>130</v>
      </c>
      <c r="T92" s="157" t="s">
        <v>131</v>
      </c>
      <c r="U92" s="157">
        <v>1.5980000000000001</v>
      </c>
      <c r="V92" s="157">
        <f>ROUND(E92*U92,2)</f>
        <v>0.08</v>
      </c>
      <c r="W92" s="157"/>
      <c r="X92" s="157" t="s">
        <v>239</v>
      </c>
      <c r="Y92" s="148"/>
      <c r="Z92" s="148"/>
      <c r="AA92" s="148"/>
      <c r="AB92" s="148"/>
      <c r="AC92" s="148"/>
      <c r="AD92" s="148"/>
      <c r="AE92" s="148"/>
      <c r="AF92" s="148"/>
      <c r="AG92" s="148" t="s">
        <v>240</v>
      </c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x14ac:dyDescent="0.2">
      <c r="A93" s="162" t="s">
        <v>125</v>
      </c>
      <c r="B93" s="163" t="s">
        <v>75</v>
      </c>
      <c r="C93" s="181" t="s">
        <v>76</v>
      </c>
      <c r="D93" s="164"/>
      <c r="E93" s="165"/>
      <c r="F93" s="166"/>
      <c r="G93" s="167">
        <f>SUMIF(AG94:AG107,"&lt;&gt;NOR",G94:G107)</f>
        <v>0</v>
      </c>
      <c r="H93" s="161"/>
      <c r="I93" s="161">
        <f>SUM(I94:I107)</f>
        <v>0</v>
      </c>
      <c r="J93" s="161"/>
      <c r="K93" s="161">
        <f>SUM(K94:K107)</f>
        <v>0</v>
      </c>
      <c r="L93" s="161"/>
      <c r="M93" s="161">
        <f>SUM(M94:M107)</f>
        <v>0</v>
      </c>
      <c r="N93" s="161"/>
      <c r="O93" s="161">
        <f>SUM(O94:O107)</f>
        <v>0.02</v>
      </c>
      <c r="P93" s="161"/>
      <c r="Q93" s="161">
        <f>SUM(Q94:Q107)</f>
        <v>0</v>
      </c>
      <c r="R93" s="161"/>
      <c r="S93" s="161"/>
      <c r="T93" s="161"/>
      <c r="U93" s="161"/>
      <c r="V93" s="161">
        <f>SUM(V94:V107)</f>
        <v>5.9299999999999988</v>
      </c>
      <c r="W93" s="161"/>
      <c r="X93" s="161"/>
      <c r="AG93" t="s">
        <v>126</v>
      </c>
    </row>
    <row r="94" spans="1:60" ht="22.5" outlineLevel="1" x14ac:dyDescent="0.2">
      <c r="A94" s="168">
        <v>42</v>
      </c>
      <c r="B94" s="169" t="s">
        <v>249</v>
      </c>
      <c r="C94" s="182" t="s">
        <v>250</v>
      </c>
      <c r="D94" s="170" t="s">
        <v>157</v>
      </c>
      <c r="E94" s="171">
        <v>2</v>
      </c>
      <c r="F94" s="172"/>
      <c r="G94" s="173">
        <f>ROUND(E94*F94,2)</f>
        <v>0</v>
      </c>
      <c r="H94" s="158"/>
      <c r="I94" s="157">
        <f>ROUND(E94*H94,2)</f>
        <v>0</v>
      </c>
      <c r="J94" s="158"/>
      <c r="K94" s="157">
        <f>ROUND(E94*J94,2)</f>
        <v>0</v>
      </c>
      <c r="L94" s="157">
        <v>21</v>
      </c>
      <c r="M94" s="157">
        <f>G94*(1+L94/100)</f>
        <v>0</v>
      </c>
      <c r="N94" s="157">
        <v>8.94E-3</v>
      </c>
      <c r="O94" s="157">
        <f>ROUND(E94*N94,2)</f>
        <v>0.02</v>
      </c>
      <c r="P94" s="157">
        <v>0</v>
      </c>
      <c r="Q94" s="157">
        <f>ROUND(E94*P94,2)</f>
        <v>0</v>
      </c>
      <c r="R94" s="157"/>
      <c r="S94" s="157" t="s">
        <v>130</v>
      </c>
      <c r="T94" s="157" t="s">
        <v>131</v>
      </c>
      <c r="U94" s="157">
        <v>1.1279999999999999</v>
      </c>
      <c r="V94" s="157">
        <f>ROUND(E94*U94,2)</f>
        <v>2.2599999999999998</v>
      </c>
      <c r="W94" s="157"/>
      <c r="X94" s="157" t="s">
        <v>132</v>
      </c>
      <c r="Y94" s="148"/>
      <c r="Z94" s="148"/>
      <c r="AA94" s="148"/>
      <c r="AB94" s="148"/>
      <c r="AC94" s="148"/>
      <c r="AD94" s="148"/>
      <c r="AE94" s="148"/>
      <c r="AF94" s="148"/>
      <c r="AG94" s="148" t="s">
        <v>133</v>
      </c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outlineLevel="1" x14ac:dyDescent="0.2">
      <c r="A95" s="155"/>
      <c r="B95" s="156"/>
      <c r="C95" s="259" t="s">
        <v>251</v>
      </c>
      <c r="D95" s="260"/>
      <c r="E95" s="260"/>
      <c r="F95" s="260"/>
      <c r="G95" s="260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48"/>
      <c r="Z95" s="148"/>
      <c r="AA95" s="148"/>
      <c r="AB95" s="148"/>
      <c r="AC95" s="148"/>
      <c r="AD95" s="148"/>
      <c r="AE95" s="148"/>
      <c r="AF95" s="148"/>
      <c r="AG95" s="148" t="s">
        <v>166</v>
      </c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outlineLevel="1" x14ac:dyDescent="0.2">
      <c r="A96" s="174">
        <v>43</v>
      </c>
      <c r="B96" s="175" t="s">
        <v>252</v>
      </c>
      <c r="C96" s="184" t="s">
        <v>253</v>
      </c>
      <c r="D96" s="176" t="s">
        <v>179</v>
      </c>
      <c r="E96" s="177">
        <v>1</v>
      </c>
      <c r="F96" s="178"/>
      <c r="G96" s="179">
        <f>ROUND(E96*F96,2)</f>
        <v>0</v>
      </c>
      <c r="H96" s="158"/>
      <c r="I96" s="157">
        <f>ROUND(E96*H96,2)</f>
        <v>0</v>
      </c>
      <c r="J96" s="158"/>
      <c r="K96" s="157">
        <f>ROUND(E96*J96,2)</f>
        <v>0</v>
      </c>
      <c r="L96" s="157">
        <v>21</v>
      </c>
      <c r="M96" s="157">
        <f>G96*(1+L96/100)</f>
        <v>0</v>
      </c>
      <c r="N96" s="157">
        <v>0</v>
      </c>
      <c r="O96" s="157">
        <f>ROUND(E96*N96,2)</f>
        <v>0</v>
      </c>
      <c r="P96" s="157">
        <v>2.0999999999999999E-3</v>
      </c>
      <c r="Q96" s="157">
        <f>ROUND(E96*P96,2)</f>
        <v>0</v>
      </c>
      <c r="R96" s="157"/>
      <c r="S96" s="157" t="s">
        <v>130</v>
      </c>
      <c r="T96" s="157" t="s">
        <v>131</v>
      </c>
      <c r="U96" s="157">
        <v>3.1E-2</v>
      </c>
      <c r="V96" s="157">
        <f>ROUND(E96*U96,2)</f>
        <v>0.03</v>
      </c>
      <c r="W96" s="157"/>
      <c r="X96" s="157" t="s">
        <v>132</v>
      </c>
      <c r="Y96" s="148"/>
      <c r="Z96" s="148"/>
      <c r="AA96" s="148"/>
      <c r="AB96" s="148"/>
      <c r="AC96" s="148"/>
      <c r="AD96" s="148"/>
      <c r="AE96" s="148"/>
      <c r="AF96" s="148"/>
      <c r="AG96" s="148" t="s">
        <v>133</v>
      </c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outlineLevel="1" x14ac:dyDescent="0.2">
      <c r="A97" s="168">
        <v>44</v>
      </c>
      <c r="B97" s="169" t="s">
        <v>254</v>
      </c>
      <c r="C97" s="182" t="s">
        <v>255</v>
      </c>
      <c r="D97" s="170" t="s">
        <v>179</v>
      </c>
      <c r="E97" s="171">
        <v>1</v>
      </c>
      <c r="F97" s="172"/>
      <c r="G97" s="173">
        <f>ROUND(E97*F97,2)</f>
        <v>0</v>
      </c>
      <c r="H97" s="158"/>
      <c r="I97" s="157">
        <f>ROUND(E97*H97,2)</f>
        <v>0</v>
      </c>
      <c r="J97" s="158"/>
      <c r="K97" s="157">
        <f>ROUND(E97*J97,2)</f>
        <v>0</v>
      </c>
      <c r="L97" s="157">
        <v>21</v>
      </c>
      <c r="M97" s="157">
        <f>G97*(1+L97/100)</f>
        <v>0</v>
      </c>
      <c r="N97" s="157">
        <v>3.8000000000000002E-4</v>
      </c>
      <c r="O97" s="157">
        <f>ROUND(E97*N97,2)</f>
        <v>0</v>
      </c>
      <c r="P97" s="157">
        <v>0</v>
      </c>
      <c r="Q97" s="157">
        <f>ROUND(E97*P97,2)</f>
        <v>0</v>
      </c>
      <c r="R97" s="157"/>
      <c r="S97" s="157" t="s">
        <v>130</v>
      </c>
      <c r="T97" s="157" t="s">
        <v>131</v>
      </c>
      <c r="U97" s="157">
        <v>0.32</v>
      </c>
      <c r="V97" s="157">
        <f>ROUND(E97*U97,2)</f>
        <v>0.32</v>
      </c>
      <c r="W97" s="157"/>
      <c r="X97" s="157" t="s">
        <v>132</v>
      </c>
      <c r="Y97" s="148"/>
      <c r="Z97" s="148"/>
      <c r="AA97" s="148"/>
      <c r="AB97" s="148"/>
      <c r="AC97" s="148"/>
      <c r="AD97" s="148"/>
      <c r="AE97" s="148"/>
      <c r="AF97" s="148"/>
      <c r="AG97" s="148" t="s">
        <v>133</v>
      </c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outlineLevel="1" x14ac:dyDescent="0.2">
      <c r="A98" s="155"/>
      <c r="B98" s="156"/>
      <c r="C98" s="259" t="s">
        <v>256</v>
      </c>
      <c r="D98" s="260"/>
      <c r="E98" s="260"/>
      <c r="F98" s="260"/>
      <c r="G98" s="260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48"/>
      <c r="Z98" s="148"/>
      <c r="AA98" s="148"/>
      <c r="AB98" s="148"/>
      <c r="AC98" s="148"/>
      <c r="AD98" s="148"/>
      <c r="AE98" s="148"/>
      <c r="AF98" s="148"/>
      <c r="AG98" s="148" t="s">
        <v>166</v>
      </c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outlineLevel="1" x14ac:dyDescent="0.2">
      <c r="A99" s="168">
        <v>45</v>
      </c>
      <c r="B99" s="169" t="s">
        <v>257</v>
      </c>
      <c r="C99" s="182" t="s">
        <v>258</v>
      </c>
      <c r="D99" s="170" t="s">
        <v>179</v>
      </c>
      <c r="E99" s="171">
        <v>2</v>
      </c>
      <c r="F99" s="172"/>
      <c r="G99" s="173">
        <f>ROUND(E99*F99,2)</f>
        <v>0</v>
      </c>
      <c r="H99" s="158"/>
      <c r="I99" s="157">
        <f>ROUND(E99*H99,2)</f>
        <v>0</v>
      </c>
      <c r="J99" s="158"/>
      <c r="K99" s="157">
        <f>ROUND(E99*J99,2)</f>
        <v>0</v>
      </c>
      <c r="L99" s="157">
        <v>21</v>
      </c>
      <c r="M99" s="157">
        <f>G99*(1+L99/100)</f>
        <v>0</v>
      </c>
      <c r="N99" s="157">
        <v>4.6999999999999999E-4</v>
      </c>
      <c r="O99" s="157">
        <f>ROUND(E99*N99,2)</f>
        <v>0</v>
      </c>
      <c r="P99" s="157">
        <v>0</v>
      </c>
      <c r="Q99" s="157">
        <f>ROUND(E99*P99,2)</f>
        <v>0</v>
      </c>
      <c r="R99" s="157"/>
      <c r="S99" s="157" t="s">
        <v>130</v>
      </c>
      <c r="T99" s="157" t="s">
        <v>131</v>
      </c>
      <c r="U99" s="157">
        <v>0.35899999999999999</v>
      </c>
      <c r="V99" s="157">
        <f>ROUND(E99*U99,2)</f>
        <v>0.72</v>
      </c>
      <c r="W99" s="157"/>
      <c r="X99" s="157" t="s">
        <v>132</v>
      </c>
      <c r="Y99" s="148"/>
      <c r="Z99" s="148"/>
      <c r="AA99" s="148"/>
      <c r="AB99" s="148"/>
      <c r="AC99" s="148"/>
      <c r="AD99" s="148"/>
      <c r="AE99" s="148"/>
      <c r="AF99" s="148"/>
      <c r="AG99" s="148" t="s">
        <v>133</v>
      </c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outlineLevel="1" x14ac:dyDescent="0.2">
      <c r="A100" s="155"/>
      <c r="B100" s="156"/>
      <c r="C100" s="259" t="s">
        <v>256</v>
      </c>
      <c r="D100" s="260"/>
      <c r="E100" s="260"/>
      <c r="F100" s="260"/>
      <c r="G100" s="260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48"/>
      <c r="Z100" s="148"/>
      <c r="AA100" s="148"/>
      <c r="AB100" s="148"/>
      <c r="AC100" s="148"/>
      <c r="AD100" s="148"/>
      <c r="AE100" s="148"/>
      <c r="AF100" s="148"/>
      <c r="AG100" s="148" t="s">
        <v>166</v>
      </c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outlineLevel="1" x14ac:dyDescent="0.2">
      <c r="A101" s="168">
        <v>46</v>
      </c>
      <c r="B101" s="169" t="s">
        <v>259</v>
      </c>
      <c r="C101" s="182" t="s">
        <v>260</v>
      </c>
      <c r="D101" s="170" t="s">
        <v>179</v>
      </c>
      <c r="E101" s="171">
        <v>1.5</v>
      </c>
      <c r="F101" s="172"/>
      <c r="G101" s="173">
        <f>ROUND(E101*F101,2)</f>
        <v>0</v>
      </c>
      <c r="H101" s="158"/>
      <c r="I101" s="157">
        <f>ROUND(E101*H101,2)</f>
        <v>0</v>
      </c>
      <c r="J101" s="158"/>
      <c r="K101" s="157">
        <f>ROUND(E101*J101,2)</f>
        <v>0</v>
      </c>
      <c r="L101" s="157">
        <v>21</v>
      </c>
      <c r="M101" s="157">
        <f>G101*(1+L101/100)</f>
        <v>0</v>
      </c>
      <c r="N101" s="157">
        <v>1.5200000000000001E-3</v>
      </c>
      <c r="O101" s="157">
        <f>ROUND(E101*N101,2)</f>
        <v>0</v>
      </c>
      <c r="P101" s="157">
        <v>0</v>
      </c>
      <c r="Q101" s="157">
        <f>ROUND(E101*P101,2)</f>
        <v>0</v>
      </c>
      <c r="R101" s="157"/>
      <c r="S101" s="157" t="s">
        <v>130</v>
      </c>
      <c r="T101" s="157" t="s">
        <v>131</v>
      </c>
      <c r="U101" s="157">
        <v>1.173</v>
      </c>
      <c r="V101" s="157">
        <f>ROUND(E101*U101,2)</f>
        <v>1.76</v>
      </c>
      <c r="W101" s="157"/>
      <c r="X101" s="157" t="s">
        <v>132</v>
      </c>
      <c r="Y101" s="148"/>
      <c r="Z101" s="148"/>
      <c r="AA101" s="148"/>
      <c r="AB101" s="148"/>
      <c r="AC101" s="148"/>
      <c r="AD101" s="148"/>
      <c r="AE101" s="148"/>
      <c r="AF101" s="148"/>
      <c r="AG101" s="148" t="s">
        <v>133</v>
      </c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outlineLevel="1" x14ac:dyDescent="0.2">
      <c r="A102" s="155"/>
      <c r="B102" s="156"/>
      <c r="C102" s="259" t="s">
        <v>256</v>
      </c>
      <c r="D102" s="260"/>
      <c r="E102" s="260"/>
      <c r="F102" s="260"/>
      <c r="G102" s="260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48"/>
      <c r="Z102" s="148"/>
      <c r="AA102" s="148"/>
      <c r="AB102" s="148"/>
      <c r="AC102" s="148"/>
      <c r="AD102" s="148"/>
      <c r="AE102" s="148"/>
      <c r="AF102" s="148"/>
      <c r="AG102" s="148" t="s">
        <v>166</v>
      </c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outlineLevel="1" x14ac:dyDescent="0.2">
      <c r="A103" s="174">
        <v>47</v>
      </c>
      <c r="B103" s="175" t="s">
        <v>261</v>
      </c>
      <c r="C103" s="184" t="s">
        <v>262</v>
      </c>
      <c r="D103" s="176" t="s">
        <v>157</v>
      </c>
      <c r="E103" s="177">
        <v>1</v>
      </c>
      <c r="F103" s="178"/>
      <c r="G103" s="179">
        <f>ROUND(E103*F103,2)</f>
        <v>0</v>
      </c>
      <c r="H103" s="158"/>
      <c r="I103" s="157">
        <f>ROUND(E103*H103,2)</f>
        <v>0</v>
      </c>
      <c r="J103" s="158"/>
      <c r="K103" s="157">
        <f>ROUND(E103*J103,2)</f>
        <v>0</v>
      </c>
      <c r="L103" s="157">
        <v>21</v>
      </c>
      <c r="M103" s="157">
        <f>G103*(1+L103/100)</f>
        <v>0</v>
      </c>
      <c r="N103" s="157">
        <v>0</v>
      </c>
      <c r="O103" s="157">
        <f>ROUND(E103*N103,2)</f>
        <v>0</v>
      </c>
      <c r="P103" s="157">
        <v>0</v>
      </c>
      <c r="Q103" s="157">
        <f>ROUND(E103*P103,2)</f>
        <v>0</v>
      </c>
      <c r="R103" s="157"/>
      <c r="S103" s="157" t="s">
        <v>130</v>
      </c>
      <c r="T103" s="157" t="s">
        <v>131</v>
      </c>
      <c r="U103" s="157">
        <v>0.157</v>
      </c>
      <c r="V103" s="157">
        <f>ROUND(E103*U103,2)</f>
        <v>0.16</v>
      </c>
      <c r="W103" s="157"/>
      <c r="X103" s="157" t="s">
        <v>132</v>
      </c>
      <c r="Y103" s="148"/>
      <c r="Z103" s="148"/>
      <c r="AA103" s="148"/>
      <c r="AB103" s="148"/>
      <c r="AC103" s="148"/>
      <c r="AD103" s="148"/>
      <c r="AE103" s="148"/>
      <c r="AF103" s="148"/>
      <c r="AG103" s="148" t="s">
        <v>133</v>
      </c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outlineLevel="1" x14ac:dyDescent="0.2">
      <c r="A104" s="174">
        <v>48</v>
      </c>
      <c r="B104" s="175" t="s">
        <v>263</v>
      </c>
      <c r="C104" s="184" t="s">
        <v>264</v>
      </c>
      <c r="D104" s="176" t="s">
        <v>157</v>
      </c>
      <c r="E104" s="177">
        <v>1</v>
      </c>
      <c r="F104" s="178"/>
      <c r="G104" s="179">
        <f>ROUND(E104*F104,2)</f>
        <v>0</v>
      </c>
      <c r="H104" s="158"/>
      <c r="I104" s="157">
        <f>ROUND(E104*H104,2)</f>
        <v>0</v>
      </c>
      <c r="J104" s="158"/>
      <c r="K104" s="157">
        <f>ROUND(E104*J104,2)</f>
        <v>0</v>
      </c>
      <c r="L104" s="157">
        <v>21</v>
      </c>
      <c r="M104" s="157">
        <f>G104*(1+L104/100)</f>
        <v>0</v>
      </c>
      <c r="N104" s="157">
        <v>0</v>
      </c>
      <c r="O104" s="157">
        <f>ROUND(E104*N104,2)</f>
        <v>0</v>
      </c>
      <c r="P104" s="157">
        <v>0</v>
      </c>
      <c r="Q104" s="157">
        <f>ROUND(E104*P104,2)</f>
        <v>0</v>
      </c>
      <c r="R104" s="157"/>
      <c r="S104" s="157" t="s">
        <v>130</v>
      </c>
      <c r="T104" s="157" t="s">
        <v>131</v>
      </c>
      <c r="U104" s="157">
        <v>0.17399999999999999</v>
      </c>
      <c r="V104" s="157">
        <f>ROUND(E104*U104,2)</f>
        <v>0.17</v>
      </c>
      <c r="W104" s="157"/>
      <c r="X104" s="157" t="s">
        <v>132</v>
      </c>
      <c r="Y104" s="148"/>
      <c r="Z104" s="148"/>
      <c r="AA104" s="148"/>
      <c r="AB104" s="148"/>
      <c r="AC104" s="148"/>
      <c r="AD104" s="148"/>
      <c r="AE104" s="148"/>
      <c r="AF104" s="148"/>
      <c r="AG104" s="148" t="s">
        <v>133</v>
      </c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outlineLevel="1" x14ac:dyDescent="0.2">
      <c r="A105" s="174">
        <v>49</v>
      </c>
      <c r="B105" s="175" t="s">
        <v>265</v>
      </c>
      <c r="C105" s="184" t="s">
        <v>266</v>
      </c>
      <c r="D105" s="176" t="s">
        <v>157</v>
      </c>
      <c r="E105" s="177">
        <v>1</v>
      </c>
      <c r="F105" s="178"/>
      <c r="G105" s="179">
        <f>ROUND(E105*F105,2)</f>
        <v>0</v>
      </c>
      <c r="H105" s="158"/>
      <c r="I105" s="157">
        <f>ROUND(E105*H105,2)</f>
        <v>0</v>
      </c>
      <c r="J105" s="158"/>
      <c r="K105" s="157">
        <f>ROUND(E105*J105,2)</f>
        <v>0</v>
      </c>
      <c r="L105" s="157">
        <v>21</v>
      </c>
      <c r="M105" s="157">
        <f>G105*(1+L105/100)</f>
        <v>0</v>
      </c>
      <c r="N105" s="157">
        <v>0</v>
      </c>
      <c r="O105" s="157">
        <f>ROUND(E105*N105,2)</f>
        <v>0</v>
      </c>
      <c r="P105" s="157">
        <v>0</v>
      </c>
      <c r="Q105" s="157">
        <f>ROUND(E105*P105,2)</f>
        <v>0</v>
      </c>
      <c r="R105" s="157"/>
      <c r="S105" s="157" t="s">
        <v>130</v>
      </c>
      <c r="T105" s="157" t="s">
        <v>131</v>
      </c>
      <c r="U105" s="157">
        <v>0.25900000000000001</v>
      </c>
      <c r="V105" s="157">
        <f>ROUND(E105*U105,2)</f>
        <v>0.26</v>
      </c>
      <c r="W105" s="157"/>
      <c r="X105" s="157" t="s">
        <v>132</v>
      </c>
      <c r="Y105" s="148"/>
      <c r="Z105" s="148"/>
      <c r="AA105" s="148"/>
      <c r="AB105" s="148"/>
      <c r="AC105" s="148"/>
      <c r="AD105" s="148"/>
      <c r="AE105" s="148"/>
      <c r="AF105" s="148"/>
      <c r="AG105" s="148" t="s">
        <v>133</v>
      </c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outlineLevel="1" x14ac:dyDescent="0.2">
      <c r="A106" s="174">
        <v>50</v>
      </c>
      <c r="B106" s="175" t="s">
        <v>267</v>
      </c>
      <c r="C106" s="184" t="s">
        <v>268</v>
      </c>
      <c r="D106" s="176" t="s">
        <v>179</v>
      </c>
      <c r="E106" s="177">
        <v>4.5</v>
      </c>
      <c r="F106" s="178"/>
      <c r="G106" s="179">
        <f>ROUND(E106*F106,2)</f>
        <v>0</v>
      </c>
      <c r="H106" s="158"/>
      <c r="I106" s="157">
        <f>ROUND(E106*H106,2)</f>
        <v>0</v>
      </c>
      <c r="J106" s="158"/>
      <c r="K106" s="157">
        <f>ROUND(E106*J106,2)</f>
        <v>0</v>
      </c>
      <c r="L106" s="157">
        <v>21</v>
      </c>
      <c r="M106" s="157">
        <f>G106*(1+L106/100)</f>
        <v>0</v>
      </c>
      <c r="N106" s="157">
        <v>0</v>
      </c>
      <c r="O106" s="157">
        <f>ROUND(E106*N106,2)</f>
        <v>0</v>
      </c>
      <c r="P106" s="157">
        <v>0</v>
      </c>
      <c r="Q106" s="157">
        <f>ROUND(E106*P106,2)</f>
        <v>0</v>
      </c>
      <c r="R106" s="157"/>
      <c r="S106" s="157" t="s">
        <v>130</v>
      </c>
      <c r="T106" s="157" t="s">
        <v>131</v>
      </c>
      <c r="U106" s="157">
        <v>4.8000000000000001E-2</v>
      </c>
      <c r="V106" s="157">
        <f>ROUND(E106*U106,2)</f>
        <v>0.22</v>
      </c>
      <c r="W106" s="157"/>
      <c r="X106" s="157" t="s">
        <v>132</v>
      </c>
      <c r="Y106" s="148"/>
      <c r="Z106" s="148"/>
      <c r="AA106" s="148"/>
      <c r="AB106" s="148"/>
      <c r="AC106" s="148"/>
      <c r="AD106" s="148"/>
      <c r="AE106" s="148"/>
      <c r="AF106" s="148"/>
      <c r="AG106" s="148" t="s">
        <v>133</v>
      </c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outlineLevel="1" x14ac:dyDescent="0.2">
      <c r="A107" s="174">
        <v>51</v>
      </c>
      <c r="B107" s="175" t="s">
        <v>269</v>
      </c>
      <c r="C107" s="184" t="s">
        <v>270</v>
      </c>
      <c r="D107" s="176" t="s">
        <v>138</v>
      </c>
      <c r="E107" s="177">
        <v>2.1479999999999999E-2</v>
      </c>
      <c r="F107" s="178"/>
      <c r="G107" s="179">
        <f>ROUND(E107*F107,2)</f>
        <v>0</v>
      </c>
      <c r="H107" s="158"/>
      <c r="I107" s="157">
        <f>ROUND(E107*H107,2)</f>
        <v>0</v>
      </c>
      <c r="J107" s="158"/>
      <c r="K107" s="157">
        <f>ROUND(E107*J107,2)</f>
        <v>0</v>
      </c>
      <c r="L107" s="157">
        <v>21</v>
      </c>
      <c r="M107" s="157">
        <f>G107*(1+L107/100)</f>
        <v>0</v>
      </c>
      <c r="N107" s="157">
        <v>0</v>
      </c>
      <c r="O107" s="157">
        <f>ROUND(E107*N107,2)</f>
        <v>0</v>
      </c>
      <c r="P107" s="157">
        <v>0</v>
      </c>
      <c r="Q107" s="157">
        <f>ROUND(E107*P107,2)</f>
        <v>0</v>
      </c>
      <c r="R107" s="157"/>
      <c r="S107" s="157" t="s">
        <v>130</v>
      </c>
      <c r="T107" s="157" t="s">
        <v>131</v>
      </c>
      <c r="U107" s="157">
        <v>1.575</v>
      </c>
      <c r="V107" s="157">
        <f>ROUND(E107*U107,2)</f>
        <v>0.03</v>
      </c>
      <c r="W107" s="157"/>
      <c r="X107" s="157" t="s">
        <v>239</v>
      </c>
      <c r="Y107" s="148"/>
      <c r="Z107" s="148"/>
      <c r="AA107" s="148"/>
      <c r="AB107" s="148"/>
      <c r="AC107" s="148"/>
      <c r="AD107" s="148"/>
      <c r="AE107" s="148"/>
      <c r="AF107" s="148"/>
      <c r="AG107" s="148" t="s">
        <v>240</v>
      </c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x14ac:dyDescent="0.2">
      <c r="A108" s="162" t="s">
        <v>125</v>
      </c>
      <c r="B108" s="163" t="s">
        <v>77</v>
      </c>
      <c r="C108" s="181" t="s">
        <v>78</v>
      </c>
      <c r="D108" s="164"/>
      <c r="E108" s="165"/>
      <c r="F108" s="166"/>
      <c r="G108" s="167">
        <f>SUMIF(AG109:AG129,"&lt;&gt;NOR",G109:G129)</f>
        <v>0</v>
      </c>
      <c r="H108" s="161"/>
      <c r="I108" s="161">
        <f>SUM(I109:I129)</f>
        <v>0</v>
      </c>
      <c r="J108" s="161"/>
      <c r="K108" s="161">
        <f>SUM(K109:K129)</f>
        <v>0</v>
      </c>
      <c r="L108" s="161"/>
      <c r="M108" s="161">
        <f>SUM(M109:M129)</f>
        <v>0</v>
      </c>
      <c r="N108" s="161"/>
      <c r="O108" s="161">
        <f>SUM(O109:O129)</f>
        <v>0</v>
      </c>
      <c r="P108" s="161"/>
      <c r="Q108" s="161">
        <f>SUM(Q109:Q129)</f>
        <v>0</v>
      </c>
      <c r="R108" s="161"/>
      <c r="S108" s="161"/>
      <c r="T108" s="161"/>
      <c r="U108" s="161"/>
      <c r="V108" s="161">
        <f>SUM(V109:V129)</f>
        <v>11.229999999999999</v>
      </c>
      <c r="W108" s="161"/>
      <c r="X108" s="161"/>
      <c r="AG108" t="s">
        <v>126</v>
      </c>
    </row>
    <row r="109" spans="1:60" outlineLevel="1" x14ac:dyDescent="0.2">
      <c r="A109" s="174">
        <v>52</v>
      </c>
      <c r="B109" s="175" t="s">
        <v>271</v>
      </c>
      <c r="C109" s="184" t="s">
        <v>272</v>
      </c>
      <c r="D109" s="176" t="s">
        <v>179</v>
      </c>
      <c r="E109" s="177">
        <v>2</v>
      </c>
      <c r="F109" s="178"/>
      <c r="G109" s="179">
        <f>ROUND(E109*F109,2)</f>
        <v>0</v>
      </c>
      <c r="H109" s="158"/>
      <c r="I109" s="157">
        <f>ROUND(E109*H109,2)</f>
        <v>0</v>
      </c>
      <c r="J109" s="158"/>
      <c r="K109" s="157">
        <f>ROUND(E109*J109,2)</f>
        <v>0</v>
      </c>
      <c r="L109" s="157">
        <v>21</v>
      </c>
      <c r="M109" s="157">
        <f>G109*(1+L109/100)</f>
        <v>0</v>
      </c>
      <c r="N109" s="157">
        <v>0</v>
      </c>
      <c r="O109" s="157">
        <f>ROUND(E109*N109,2)</f>
        <v>0</v>
      </c>
      <c r="P109" s="157">
        <v>2.1299999999999999E-3</v>
      </c>
      <c r="Q109" s="157">
        <f>ROUND(E109*P109,2)</f>
        <v>0</v>
      </c>
      <c r="R109" s="157"/>
      <c r="S109" s="157" t="s">
        <v>130</v>
      </c>
      <c r="T109" s="157" t="s">
        <v>131</v>
      </c>
      <c r="U109" s="157">
        <v>0.17299999999999999</v>
      </c>
      <c r="V109" s="157">
        <f>ROUND(E109*U109,2)</f>
        <v>0.35</v>
      </c>
      <c r="W109" s="157"/>
      <c r="X109" s="157" t="s">
        <v>132</v>
      </c>
      <c r="Y109" s="148"/>
      <c r="Z109" s="148"/>
      <c r="AA109" s="148"/>
      <c r="AB109" s="148"/>
      <c r="AC109" s="148"/>
      <c r="AD109" s="148"/>
      <c r="AE109" s="148"/>
      <c r="AF109" s="148"/>
      <c r="AG109" s="148" t="s">
        <v>133</v>
      </c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outlineLevel="1" x14ac:dyDescent="0.2">
      <c r="A110" s="174">
        <v>53</v>
      </c>
      <c r="B110" s="175" t="s">
        <v>273</v>
      </c>
      <c r="C110" s="184" t="s">
        <v>274</v>
      </c>
      <c r="D110" s="176" t="s">
        <v>157</v>
      </c>
      <c r="E110" s="177">
        <v>2</v>
      </c>
      <c r="F110" s="178"/>
      <c r="G110" s="179">
        <f>ROUND(E110*F110,2)</f>
        <v>0</v>
      </c>
      <c r="H110" s="158"/>
      <c r="I110" s="157">
        <f>ROUND(E110*H110,2)</f>
        <v>0</v>
      </c>
      <c r="J110" s="158"/>
      <c r="K110" s="157">
        <f>ROUND(E110*J110,2)</f>
        <v>0</v>
      </c>
      <c r="L110" s="157">
        <v>21</v>
      </c>
      <c r="M110" s="157">
        <f>G110*(1+L110/100)</f>
        <v>0</v>
      </c>
      <c r="N110" s="157">
        <v>8.0000000000000004E-4</v>
      </c>
      <c r="O110" s="157">
        <f>ROUND(E110*N110,2)</f>
        <v>0</v>
      </c>
      <c r="P110" s="157">
        <v>0</v>
      </c>
      <c r="Q110" s="157">
        <f>ROUND(E110*P110,2)</f>
        <v>0</v>
      </c>
      <c r="R110" s="157"/>
      <c r="S110" s="157" t="s">
        <v>130</v>
      </c>
      <c r="T110" s="157" t="s">
        <v>131</v>
      </c>
      <c r="U110" s="157">
        <v>0.59399999999999997</v>
      </c>
      <c r="V110" s="157">
        <f>ROUND(E110*U110,2)</f>
        <v>1.19</v>
      </c>
      <c r="W110" s="157"/>
      <c r="X110" s="157" t="s">
        <v>132</v>
      </c>
      <c r="Y110" s="148"/>
      <c r="Z110" s="148"/>
      <c r="AA110" s="148"/>
      <c r="AB110" s="148"/>
      <c r="AC110" s="148"/>
      <c r="AD110" s="148"/>
      <c r="AE110" s="148"/>
      <c r="AF110" s="148"/>
      <c r="AG110" s="148" t="s">
        <v>133</v>
      </c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outlineLevel="1" x14ac:dyDescent="0.2">
      <c r="A111" s="168">
        <v>54</v>
      </c>
      <c r="B111" s="169" t="s">
        <v>275</v>
      </c>
      <c r="C111" s="182" t="s">
        <v>276</v>
      </c>
      <c r="D111" s="170" t="s">
        <v>179</v>
      </c>
      <c r="E111" s="171">
        <v>8</v>
      </c>
      <c r="F111" s="172"/>
      <c r="G111" s="173">
        <f>ROUND(E111*F111,2)</f>
        <v>0</v>
      </c>
      <c r="H111" s="158"/>
      <c r="I111" s="157">
        <f>ROUND(E111*H111,2)</f>
        <v>0</v>
      </c>
      <c r="J111" s="158"/>
      <c r="K111" s="157">
        <f>ROUND(E111*J111,2)</f>
        <v>0</v>
      </c>
      <c r="L111" s="157">
        <v>21</v>
      </c>
      <c r="M111" s="157">
        <f>G111*(1+L111/100)</f>
        <v>0</v>
      </c>
      <c r="N111" s="157">
        <v>4.0999999999999999E-4</v>
      </c>
      <c r="O111" s="157">
        <f>ROUND(E111*N111,2)</f>
        <v>0</v>
      </c>
      <c r="P111" s="157">
        <v>0</v>
      </c>
      <c r="Q111" s="157">
        <f>ROUND(E111*P111,2)</f>
        <v>0</v>
      </c>
      <c r="R111" s="157"/>
      <c r="S111" s="157" t="s">
        <v>130</v>
      </c>
      <c r="T111" s="157" t="s">
        <v>131</v>
      </c>
      <c r="U111" s="157">
        <v>0.25800000000000001</v>
      </c>
      <c r="V111" s="157">
        <f>ROUND(E111*U111,2)</f>
        <v>2.06</v>
      </c>
      <c r="W111" s="157"/>
      <c r="X111" s="157" t="s">
        <v>132</v>
      </c>
      <c r="Y111" s="148"/>
      <c r="Z111" s="148"/>
      <c r="AA111" s="148"/>
      <c r="AB111" s="148"/>
      <c r="AC111" s="148"/>
      <c r="AD111" s="148"/>
      <c r="AE111" s="148"/>
      <c r="AF111" s="148"/>
      <c r="AG111" s="148" t="s">
        <v>133</v>
      </c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outlineLevel="1" x14ac:dyDescent="0.2">
      <c r="A112" s="155"/>
      <c r="B112" s="156"/>
      <c r="C112" s="259" t="s">
        <v>277</v>
      </c>
      <c r="D112" s="260"/>
      <c r="E112" s="260"/>
      <c r="F112" s="260"/>
      <c r="G112" s="260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48"/>
      <c r="Z112" s="148"/>
      <c r="AA112" s="148"/>
      <c r="AB112" s="148"/>
      <c r="AC112" s="148"/>
      <c r="AD112" s="148"/>
      <c r="AE112" s="148"/>
      <c r="AF112" s="148"/>
      <c r="AG112" s="148" t="s">
        <v>166</v>
      </c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outlineLevel="1" x14ac:dyDescent="0.2">
      <c r="A113" s="155"/>
      <c r="B113" s="156"/>
      <c r="C113" s="268" t="s">
        <v>251</v>
      </c>
      <c r="D113" s="269"/>
      <c r="E113" s="269"/>
      <c r="F113" s="269"/>
      <c r="G113" s="269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48"/>
      <c r="Z113" s="148"/>
      <c r="AA113" s="148"/>
      <c r="AB113" s="148"/>
      <c r="AC113" s="148"/>
      <c r="AD113" s="148"/>
      <c r="AE113" s="148"/>
      <c r="AF113" s="148"/>
      <c r="AG113" s="148" t="s">
        <v>166</v>
      </c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outlineLevel="1" x14ac:dyDescent="0.2">
      <c r="A114" s="168">
        <v>55</v>
      </c>
      <c r="B114" s="169" t="s">
        <v>278</v>
      </c>
      <c r="C114" s="182" t="s">
        <v>279</v>
      </c>
      <c r="D114" s="170" t="s">
        <v>179</v>
      </c>
      <c r="E114" s="171">
        <v>2</v>
      </c>
      <c r="F114" s="172"/>
      <c r="G114" s="173">
        <f>ROUND(E114*F114,2)</f>
        <v>0</v>
      </c>
      <c r="H114" s="158"/>
      <c r="I114" s="157">
        <f>ROUND(E114*H114,2)</f>
        <v>0</v>
      </c>
      <c r="J114" s="158"/>
      <c r="K114" s="157">
        <f>ROUND(E114*J114,2)</f>
        <v>0</v>
      </c>
      <c r="L114" s="157">
        <v>21</v>
      </c>
      <c r="M114" s="157">
        <f>G114*(1+L114/100)</f>
        <v>0</v>
      </c>
      <c r="N114" s="157">
        <v>5.2999999999999998E-4</v>
      </c>
      <c r="O114" s="157">
        <f>ROUND(E114*N114,2)</f>
        <v>0</v>
      </c>
      <c r="P114" s="157">
        <v>0</v>
      </c>
      <c r="Q114" s="157">
        <f>ROUND(E114*P114,2)</f>
        <v>0</v>
      </c>
      <c r="R114" s="157"/>
      <c r="S114" s="157" t="s">
        <v>130</v>
      </c>
      <c r="T114" s="157" t="s">
        <v>131</v>
      </c>
      <c r="U114" s="157">
        <v>0.27889999999999998</v>
      </c>
      <c r="V114" s="157">
        <f>ROUND(E114*U114,2)</f>
        <v>0.56000000000000005</v>
      </c>
      <c r="W114" s="157"/>
      <c r="X114" s="157" t="s">
        <v>132</v>
      </c>
      <c r="Y114" s="148"/>
      <c r="Z114" s="148"/>
      <c r="AA114" s="148"/>
      <c r="AB114" s="148"/>
      <c r="AC114" s="148"/>
      <c r="AD114" s="148"/>
      <c r="AE114" s="148"/>
      <c r="AF114" s="148"/>
      <c r="AG114" s="148" t="s">
        <v>133</v>
      </c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60" outlineLevel="1" x14ac:dyDescent="0.2">
      <c r="A115" s="155"/>
      <c r="B115" s="156"/>
      <c r="C115" s="259" t="s">
        <v>277</v>
      </c>
      <c r="D115" s="260"/>
      <c r="E115" s="260"/>
      <c r="F115" s="260"/>
      <c r="G115" s="260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48"/>
      <c r="Z115" s="148"/>
      <c r="AA115" s="148"/>
      <c r="AB115" s="148"/>
      <c r="AC115" s="148"/>
      <c r="AD115" s="148"/>
      <c r="AE115" s="148"/>
      <c r="AF115" s="148"/>
      <c r="AG115" s="148" t="s">
        <v>166</v>
      </c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</row>
    <row r="116" spans="1:60" outlineLevel="1" x14ac:dyDescent="0.2">
      <c r="A116" s="155"/>
      <c r="B116" s="156"/>
      <c r="C116" s="268" t="s">
        <v>251</v>
      </c>
      <c r="D116" s="269"/>
      <c r="E116" s="269"/>
      <c r="F116" s="269"/>
      <c r="G116" s="269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48"/>
      <c r="Z116" s="148"/>
      <c r="AA116" s="148"/>
      <c r="AB116" s="148"/>
      <c r="AC116" s="148"/>
      <c r="AD116" s="148"/>
      <c r="AE116" s="148"/>
      <c r="AF116" s="148"/>
      <c r="AG116" s="148" t="s">
        <v>166</v>
      </c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60" outlineLevel="1" x14ac:dyDescent="0.2">
      <c r="A117" s="174">
        <v>56</v>
      </c>
      <c r="B117" s="175" t="s">
        <v>280</v>
      </c>
      <c r="C117" s="184" t="s">
        <v>281</v>
      </c>
      <c r="D117" s="176" t="s">
        <v>179</v>
      </c>
      <c r="E117" s="177">
        <v>10</v>
      </c>
      <c r="F117" s="178"/>
      <c r="G117" s="179">
        <f>ROUND(E117*F117,2)</f>
        <v>0</v>
      </c>
      <c r="H117" s="158"/>
      <c r="I117" s="157">
        <f>ROUND(E117*H117,2)</f>
        <v>0</v>
      </c>
      <c r="J117" s="158"/>
      <c r="K117" s="157">
        <f>ROUND(E117*J117,2)</f>
        <v>0</v>
      </c>
      <c r="L117" s="157">
        <v>21</v>
      </c>
      <c r="M117" s="157">
        <f>G117*(1+L117/100)</f>
        <v>0</v>
      </c>
      <c r="N117" s="157">
        <v>0</v>
      </c>
      <c r="O117" s="157">
        <f>ROUND(E117*N117,2)</f>
        <v>0</v>
      </c>
      <c r="P117" s="157">
        <v>0</v>
      </c>
      <c r="Q117" s="157">
        <f>ROUND(E117*P117,2)</f>
        <v>0</v>
      </c>
      <c r="R117" s="157"/>
      <c r="S117" s="157" t="s">
        <v>130</v>
      </c>
      <c r="T117" s="157" t="s">
        <v>131</v>
      </c>
      <c r="U117" s="157">
        <v>8.2000000000000003E-2</v>
      </c>
      <c r="V117" s="157">
        <f>ROUND(E117*U117,2)</f>
        <v>0.82</v>
      </c>
      <c r="W117" s="157"/>
      <c r="X117" s="157" t="s">
        <v>132</v>
      </c>
      <c r="Y117" s="148"/>
      <c r="Z117" s="148"/>
      <c r="AA117" s="148"/>
      <c r="AB117" s="148"/>
      <c r="AC117" s="148"/>
      <c r="AD117" s="148"/>
      <c r="AE117" s="148"/>
      <c r="AF117" s="148"/>
      <c r="AG117" s="148" t="s">
        <v>133</v>
      </c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outlineLevel="1" x14ac:dyDescent="0.2">
      <c r="A118" s="174">
        <v>57</v>
      </c>
      <c r="B118" s="175" t="s">
        <v>282</v>
      </c>
      <c r="C118" s="184" t="s">
        <v>283</v>
      </c>
      <c r="D118" s="176" t="s">
        <v>157</v>
      </c>
      <c r="E118" s="177">
        <v>5</v>
      </c>
      <c r="F118" s="178"/>
      <c r="G118" s="179">
        <f>ROUND(E118*F118,2)</f>
        <v>0</v>
      </c>
      <c r="H118" s="158"/>
      <c r="I118" s="157">
        <f>ROUND(E118*H118,2)</f>
        <v>0</v>
      </c>
      <c r="J118" s="158"/>
      <c r="K118" s="157">
        <f>ROUND(E118*J118,2)</f>
        <v>0</v>
      </c>
      <c r="L118" s="157">
        <v>21</v>
      </c>
      <c r="M118" s="157">
        <f>G118*(1+L118/100)</f>
        <v>0</v>
      </c>
      <c r="N118" s="157">
        <v>0</v>
      </c>
      <c r="O118" s="157">
        <f>ROUND(E118*N118,2)</f>
        <v>0</v>
      </c>
      <c r="P118" s="157">
        <v>0</v>
      </c>
      <c r="Q118" s="157">
        <f>ROUND(E118*P118,2)</f>
        <v>0</v>
      </c>
      <c r="R118" s="157"/>
      <c r="S118" s="157" t="s">
        <v>130</v>
      </c>
      <c r="T118" s="157" t="s">
        <v>131</v>
      </c>
      <c r="U118" s="157">
        <v>0.42499999999999999</v>
      </c>
      <c r="V118" s="157">
        <f>ROUND(E118*U118,2)</f>
        <v>2.13</v>
      </c>
      <c r="W118" s="157"/>
      <c r="X118" s="157" t="s">
        <v>132</v>
      </c>
      <c r="Y118" s="148"/>
      <c r="Z118" s="148"/>
      <c r="AA118" s="148"/>
      <c r="AB118" s="148"/>
      <c r="AC118" s="148"/>
      <c r="AD118" s="148"/>
      <c r="AE118" s="148"/>
      <c r="AF118" s="148"/>
      <c r="AG118" s="148" t="s">
        <v>133</v>
      </c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outlineLevel="1" x14ac:dyDescent="0.2">
      <c r="A119" s="174">
        <v>58</v>
      </c>
      <c r="B119" s="175" t="s">
        <v>284</v>
      </c>
      <c r="C119" s="184" t="s">
        <v>285</v>
      </c>
      <c r="D119" s="176" t="s">
        <v>157</v>
      </c>
      <c r="E119" s="177">
        <v>4</v>
      </c>
      <c r="F119" s="178"/>
      <c r="G119" s="179">
        <f>ROUND(E119*F119,2)</f>
        <v>0</v>
      </c>
      <c r="H119" s="158"/>
      <c r="I119" s="157">
        <f>ROUND(E119*H119,2)</f>
        <v>0</v>
      </c>
      <c r="J119" s="158"/>
      <c r="K119" s="157">
        <f>ROUND(E119*J119,2)</f>
        <v>0</v>
      </c>
      <c r="L119" s="157">
        <v>21</v>
      </c>
      <c r="M119" s="157">
        <f>G119*(1+L119/100)</f>
        <v>0</v>
      </c>
      <c r="N119" s="157">
        <v>0</v>
      </c>
      <c r="O119" s="157">
        <f>ROUND(E119*N119,2)</f>
        <v>0</v>
      </c>
      <c r="P119" s="157">
        <v>0</v>
      </c>
      <c r="Q119" s="157">
        <f>ROUND(E119*P119,2)</f>
        <v>0</v>
      </c>
      <c r="R119" s="157"/>
      <c r="S119" s="157" t="s">
        <v>130</v>
      </c>
      <c r="T119" s="157" t="s">
        <v>131</v>
      </c>
      <c r="U119" s="157">
        <v>0.16500000000000001</v>
      </c>
      <c r="V119" s="157">
        <f>ROUND(E119*U119,2)</f>
        <v>0.66</v>
      </c>
      <c r="W119" s="157"/>
      <c r="X119" s="157" t="s">
        <v>132</v>
      </c>
      <c r="Y119" s="148"/>
      <c r="Z119" s="148"/>
      <c r="AA119" s="148"/>
      <c r="AB119" s="148"/>
      <c r="AC119" s="148"/>
      <c r="AD119" s="148"/>
      <c r="AE119" s="148"/>
      <c r="AF119" s="148"/>
      <c r="AG119" s="148" t="s">
        <v>133</v>
      </c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outlineLevel="1" x14ac:dyDescent="0.2">
      <c r="A120" s="174">
        <v>59</v>
      </c>
      <c r="B120" s="175" t="s">
        <v>286</v>
      </c>
      <c r="C120" s="184" t="s">
        <v>287</v>
      </c>
      <c r="D120" s="176" t="s">
        <v>157</v>
      </c>
      <c r="E120" s="177">
        <v>2</v>
      </c>
      <c r="F120" s="178"/>
      <c r="G120" s="179">
        <f>ROUND(E120*F120,2)</f>
        <v>0</v>
      </c>
      <c r="H120" s="158"/>
      <c r="I120" s="157">
        <f>ROUND(E120*H120,2)</f>
        <v>0</v>
      </c>
      <c r="J120" s="158"/>
      <c r="K120" s="157">
        <f>ROUND(E120*J120,2)</f>
        <v>0</v>
      </c>
      <c r="L120" s="157">
        <v>21</v>
      </c>
      <c r="M120" s="157">
        <f>G120*(1+L120/100)</f>
        <v>0</v>
      </c>
      <c r="N120" s="157">
        <v>3.1E-4</v>
      </c>
      <c r="O120" s="157">
        <f>ROUND(E120*N120,2)</f>
        <v>0</v>
      </c>
      <c r="P120" s="157">
        <v>0</v>
      </c>
      <c r="Q120" s="157">
        <f>ROUND(E120*P120,2)</f>
        <v>0</v>
      </c>
      <c r="R120" s="157"/>
      <c r="S120" s="157" t="s">
        <v>130</v>
      </c>
      <c r="T120" s="157" t="s">
        <v>131</v>
      </c>
      <c r="U120" s="157">
        <v>0.20699999999999999</v>
      </c>
      <c r="V120" s="157">
        <f>ROUND(E120*U120,2)</f>
        <v>0.41</v>
      </c>
      <c r="W120" s="157"/>
      <c r="X120" s="157" t="s">
        <v>132</v>
      </c>
      <c r="Y120" s="148"/>
      <c r="Z120" s="148"/>
      <c r="AA120" s="148"/>
      <c r="AB120" s="148"/>
      <c r="AC120" s="148"/>
      <c r="AD120" s="148"/>
      <c r="AE120" s="148"/>
      <c r="AF120" s="148"/>
      <c r="AG120" s="148" t="s">
        <v>133</v>
      </c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outlineLevel="1" x14ac:dyDescent="0.2">
      <c r="A121" s="168">
        <v>60</v>
      </c>
      <c r="B121" s="169" t="s">
        <v>288</v>
      </c>
      <c r="C121" s="182" t="s">
        <v>289</v>
      </c>
      <c r="D121" s="170" t="s">
        <v>179</v>
      </c>
      <c r="E121" s="171">
        <v>10</v>
      </c>
      <c r="F121" s="172"/>
      <c r="G121" s="173">
        <f>ROUND(E121*F121,2)</f>
        <v>0</v>
      </c>
      <c r="H121" s="158"/>
      <c r="I121" s="157">
        <f>ROUND(E121*H121,2)</f>
        <v>0</v>
      </c>
      <c r="J121" s="158"/>
      <c r="K121" s="157">
        <f>ROUND(E121*J121,2)</f>
        <v>0</v>
      </c>
      <c r="L121" s="157">
        <v>21</v>
      </c>
      <c r="M121" s="157">
        <f>G121*(1+L121/100)</f>
        <v>0</v>
      </c>
      <c r="N121" s="157">
        <v>0</v>
      </c>
      <c r="O121" s="157">
        <f>ROUND(E121*N121,2)</f>
        <v>0</v>
      </c>
      <c r="P121" s="157">
        <v>0</v>
      </c>
      <c r="Q121" s="157">
        <f>ROUND(E121*P121,2)</f>
        <v>0</v>
      </c>
      <c r="R121" s="157"/>
      <c r="S121" s="157" t="s">
        <v>130</v>
      </c>
      <c r="T121" s="157" t="s">
        <v>131</v>
      </c>
      <c r="U121" s="157">
        <v>2.9000000000000001E-2</v>
      </c>
      <c r="V121" s="157">
        <f>ROUND(E121*U121,2)</f>
        <v>0.28999999999999998</v>
      </c>
      <c r="W121" s="157"/>
      <c r="X121" s="157" t="s">
        <v>132</v>
      </c>
      <c r="Y121" s="148"/>
      <c r="Z121" s="148"/>
      <c r="AA121" s="148"/>
      <c r="AB121" s="148"/>
      <c r="AC121" s="148"/>
      <c r="AD121" s="148"/>
      <c r="AE121" s="148"/>
      <c r="AF121" s="148"/>
      <c r="AG121" s="148" t="s">
        <v>133</v>
      </c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outlineLevel="1" x14ac:dyDescent="0.2">
      <c r="A122" s="155"/>
      <c r="B122" s="156"/>
      <c r="C122" s="259" t="s">
        <v>290</v>
      </c>
      <c r="D122" s="260"/>
      <c r="E122" s="260"/>
      <c r="F122" s="260"/>
      <c r="G122" s="260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48"/>
      <c r="Z122" s="148"/>
      <c r="AA122" s="148"/>
      <c r="AB122" s="148"/>
      <c r="AC122" s="148"/>
      <c r="AD122" s="148"/>
      <c r="AE122" s="148"/>
      <c r="AF122" s="148"/>
      <c r="AG122" s="148" t="s">
        <v>166</v>
      </c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outlineLevel="1" x14ac:dyDescent="0.2">
      <c r="A123" s="168">
        <v>61</v>
      </c>
      <c r="B123" s="169" t="s">
        <v>291</v>
      </c>
      <c r="C123" s="182" t="s">
        <v>292</v>
      </c>
      <c r="D123" s="170" t="s">
        <v>179</v>
      </c>
      <c r="E123" s="171">
        <v>10</v>
      </c>
      <c r="F123" s="172"/>
      <c r="G123" s="173">
        <f>ROUND(E123*F123,2)</f>
        <v>0</v>
      </c>
      <c r="H123" s="158"/>
      <c r="I123" s="157">
        <f>ROUND(E123*H123,2)</f>
        <v>0</v>
      </c>
      <c r="J123" s="158"/>
      <c r="K123" s="157">
        <f>ROUND(E123*J123,2)</f>
        <v>0</v>
      </c>
      <c r="L123" s="157">
        <v>21</v>
      </c>
      <c r="M123" s="157">
        <f>G123*(1+L123/100)</f>
        <v>0</v>
      </c>
      <c r="N123" s="157">
        <v>1.0000000000000001E-5</v>
      </c>
      <c r="O123" s="157">
        <f>ROUND(E123*N123,2)</f>
        <v>0</v>
      </c>
      <c r="P123" s="157">
        <v>0</v>
      </c>
      <c r="Q123" s="157">
        <f>ROUND(E123*P123,2)</f>
        <v>0</v>
      </c>
      <c r="R123" s="157"/>
      <c r="S123" s="157" t="s">
        <v>130</v>
      </c>
      <c r="T123" s="157" t="s">
        <v>131</v>
      </c>
      <c r="U123" s="157">
        <v>6.2E-2</v>
      </c>
      <c r="V123" s="157">
        <f>ROUND(E123*U123,2)</f>
        <v>0.62</v>
      </c>
      <c r="W123" s="157"/>
      <c r="X123" s="157" t="s">
        <v>132</v>
      </c>
      <c r="Y123" s="148"/>
      <c r="Z123" s="148"/>
      <c r="AA123" s="148"/>
      <c r="AB123" s="148"/>
      <c r="AC123" s="148"/>
      <c r="AD123" s="148"/>
      <c r="AE123" s="148"/>
      <c r="AF123" s="148"/>
      <c r="AG123" s="148" t="s">
        <v>133</v>
      </c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:60" outlineLevel="1" x14ac:dyDescent="0.2">
      <c r="A124" s="155"/>
      <c r="B124" s="156"/>
      <c r="C124" s="259" t="s">
        <v>293</v>
      </c>
      <c r="D124" s="260"/>
      <c r="E124" s="260"/>
      <c r="F124" s="260"/>
      <c r="G124" s="260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48"/>
      <c r="Z124" s="148"/>
      <c r="AA124" s="148"/>
      <c r="AB124" s="148"/>
      <c r="AC124" s="148"/>
      <c r="AD124" s="148"/>
      <c r="AE124" s="148"/>
      <c r="AF124" s="148"/>
      <c r="AG124" s="148" t="s">
        <v>166</v>
      </c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:60" outlineLevel="1" x14ac:dyDescent="0.2">
      <c r="A125" s="174">
        <v>62</v>
      </c>
      <c r="B125" s="175" t="s">
        <v>294</v>
      </c>
      <c r="C125" s="184" t="s">
        <v>295</v>
      </c>
      <c r="D125" s="176" t="s">
        <v>157</v>
      </c>
      <c r="E125" s="177">
        <v>5</v>
      </c>
      <c r="F125" s="178"/>
      <c r="G125" s="179">
        <f>ROUND(E125*F125,2)</f>
        <v>0</v>
      </c>
      <c r="H125" s="158"/>
      <c r="I125" s="157">
        <f>ROUND(E125*H125,2)</f>
        <v>0</v>
      </c>
      <c r="J125" s="158"/>
      <c r="K125" s="157">
        <f>ROUND(E125*J125,2)</f>
        <v>0</v>
      </c>
      <c r="L125" s="157">
        <v>21</v>
      </c>
      <c r="M125" s="157">
        <f>G125*(1+L125/100)</f>
        <v>0</v>
      </c>
      <c r="N125" s="157">
        <v>0</v>
      </c>
      <c r="O125" s="157">
        <f>ROUND(E125*N125,2)</f>
        <v>0</v>
      </c>
      <c r="P125" s="157">
        <v>0</v>
      </c>
      <c r="Q125" s="157">
        <f>ROUND(E125*P125,2)</f>
        <v>0</v>
      </c>
      <c r="R125" s="157"/>
      <c r="S125" s="157" t="s">
        <v>171</v>
      </c>
      <c r="T125" s="157" t="s">
        <v>172</v>
      </c>
      <c r="U125" s="157">
        <v>0.42499999999999999</v>
      </c>
      <c r="V125" s="157">
        <f>ROUND(E125*U125,2)</f>
        <v>2.13</v>
      </c>
      <c r="W125" s="157"/>
      <c r="X125" s="157" t="s">
        <v>132</v>
      </c>
      <c r="Y125" s="148"/>
      <c r="Z125" s="148"/>
      <c r="AA125" s="148"/>
      <c r="AB125" s="148"/>
      <c r="AC125" s="148"/>
      <c r="AD125" s="148"/>
      <c r="AE125" s="148"/>
      <c r="AF125" s="148"/>
      <c r="AG125" s="148" t="s">
        <v>133</v>
      </c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</row>
    <row r="126" spans="1:60" outlineLevel="1" x14ac:dyDescent="0.2">
      <c r="A126" s="174">
        <v>63</v>
      </c>
      <c r="B126" s="175" t="s">
        <v>296</v>
      </c>
      <c r="C126" s="184" t="s">
        <v>297</v>
      </c>
      <c r="D126" s="176" t="s">
        <v>232</v>
      </c>
      <c r="E126" s="177">
        <v>8</v>
      </c>
      <c r="F126" s="178"/>
      <c r="G126" s="179">
        <f>ROUND(E126*F126,2)</f>
        <v>0</v>
      </c>
      <c r="H126" s="158"/>
      <c r="I126" s="157">
        <f>ROUND(E126*H126,2)</f>
        <v>0</v>
      </c>
      <c r="J126" s="158"/>
      <c r="K126" s="157">
        <f>ROUND(E126*J126,2)</f>
        <v>0</v>
      </c>
      <c r="L126" s="157">
        <v>21</v>
      </c>
      <c r="M126" s="157">
        <f>G126*(1+L126/100)</f>
        <v>0</v>
      </c>
      <c r="N126" s="157">
        <v>4.0000000000000003E-5</v>
      </c>
      <c r="O126" s="157">
        <f>ROUND(E126*N126,2)</f>
        <v>0</v>
      </c>
      <c r="P126" s="157">
        <v>0</v>
      </c>
      <c r="Q126" s="157">
        <f>ROUND(E126*P126,2)</f>
        <v>0</v>
      </c>
      <c r="R126" s="157"/>
      <c r="S126" s="157" t="s">
        <v>171</v>
      </c>
      <c r="T126" s="157" t="s">
        <v>172</v>
      </c>
      <c r="U126" s="157">
        <v>0</v>
      </c>
      <c r="V126" s="157">
        <f>ROUND(E126*U126,2)</f>
        <v>0</v>
      </c>
      <c r="W126" s="157"/>
      <c r="X126" s="157" t="s">
        <v>132</v>
      </c>
      <c r="Y126" s="148"/>
      <c r="Z126" s="148"/>
      <c r="AA126" s="148"/>
      <c r="AB126" s="148"/>
      <c r="AC126" s="148"/>
      <c r="AD126" s="148"/>
      <c r="AE126" s="148"/>
      <c r="AF126" s="148"/>
      <c r="AG126" s="148" t="s">
        <v>133</v>
      </c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</row>
    <row r="127" spans="1:60" outlineLevel="1" x14ac:dyDescent="0.2">
      <c r="A127" s="174">
        <v>64</v>
      </c>
      <c r="B127" s="175" t="s">
        <v>298</v>
      </c>
      <c r="C127" s="184" t="s">
        <v>299</v>
      </c>
      <c r="D127" s="176" t="s">
        <v>179</v>
      </c>
      <c r="E127" s="177">
        <v>8</v>
      </c>
      <c r="F127" s="178"/>
      <c r="G127" s="179">
        <f>ROUND(E127*F127,2)</f>
        <v>0</v>
      </c>
      <c r="H127" s="158"/>
      <c r="I127" s="157">
        <f>ROUND(E127*H127,2)</f>
        <v>0</v>
      </c>
      <c r="J127" s="158"/>
      <c r="K127" s="157">
        <f>ROUND(E127*J127,2)</f>
        <v>0</v>
      </c>
      <c r="L127" s="157">
        <v>21</v>
      </c>
      <c r="M127" s="157">
        <f>G127*(1+L127/100)</f>
        <v>0</v>
      </c>
      <c r="N127" s="157">
        <v>4.0000000000000003E-5</v>
      </c>
      <c r="O127" s="157">
        <f>ROUND(E127*N127,2)</f>
        <v>0</v>
      </c>
      <c r="P127" s="157">
        <v>0</v>
      </c>
      <c r="Q127" s="157">
        <f>ROUND(E127*P127,2)</f>
        <v>0</v>
      </c>
      <c r="R127" s="157"/>
      <c r="S127" s="157" t="s">
        <v>171</v>
      </c>
      <c r="T127" s="157" t="s">
        <v>172</v>
      </c>
      <c r="U127" s="157">
        <v>0</v>
      </c>
      <c r="V127" s="157">
        <f>ROUND(E127*U127,2)</f>
        <v>0</v>
      </c>
      <c r="W127" s="157"/>
      <c r="X127" s="157" t="s">
        <v>193</v>
      </c>
      <c r="Y127" s="148"/>
      <c r="Z127" s="148"/>
      <c r="AA127" s="148"/>
      <c r="AB127" s="148"/>
      <c r="AC127" s="148"/>
      <c r="AD127" s="148"/>
      <c r="AE127" s="148"/>
      <c r="AF127" s="148"/>
      <c r="AG127" s="148" t="s">
        <v>194</v>
      </c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:60" outlineLevel="1" x14ac:dyDescent="0.2">
      <c r="A128" s="174">
        <v>65</v>
      </c>
      <c r="B128" s="175" t="s">
        <v>300</v>
      </c>
      <c r="C128" s="184" t="s">
        <v>301</v>
      </c>
      <c r="D128" s="176" t="s">
        <v>179</v>
      </c>
      <c r="E128" s="177">
        <v>2</v>
      </c>
      <c r="F128" s="178"/>
      <c r="G128" s="179">
        <f>ROUND(E128*F128,2)</f>
        <v>0</v>
      </c>
      <c r="H128" s="158"/>
      <c r="I128" s="157">
        <f>ROUND(E128*H128,2)</f>
        <v>0</v>
      </c>
      <c r="J128" s="158"/>
      <c r="K128" s="157">
        <f>ROUND(E128*J128,2)</f>
        <v>0</v>
      </c>
      <c r="L128" s="157">
        <v>21</v>
      </c>
      <c r="M128" s="157">
        <f>G128*(1+L128/100)</f>
        <v>0</v>
      </c>
      <c r="N128" s="157">
        <v>4.0000000000000003E-5</v>
      </c>
      <c r="O128" s="157">
        <f>ROUND(E128*N128,2)</f>
        <v>0</v>
      </c>
      <c r="P128" s="157">
        <v>0</v>
      </c>
      <c r="Q128" s="157">
        <f>ROUND(E128*P128,2)</f>
        <v>0</v>
      </c>
      <c r="R128" s="157"/>
      <c r="S128" s="157" t="s">
        <v>171</v>
      </c>
      <c r="T128" s="157" t="s">
        <v>172</v>
      </c>
      <c r="U128" s="157">
        <v>0</v>
      </c>
      <c r="V128" s="157">
        <f>ROUND(E128*U128,2)</f>
        <v>0</v>
      </c>
      <c r="W128" s="157"/>
      <c r="X128" s="157" t="s">
        <v>193</v>
      </c>
      <c r="Y128" s="148"/>
      <c r="Z128" s="148"/>
      <c r="AA128" s="148"/>
      <c r="AB128" s="148"/>
      <c r="AC128" s="148"/>
      <c r="AD128" s="148"/>
      <c r="AE128" s="148"/>
      <c r="AF128" s="148"/>
      <c r="AG128" s="148" t="s">
        <v>194</v>
      </c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:60" outlineLevel="1" x14ac:dyDescent="0.2">
      <c r="A129" s="174">
        <v>66</v>
      </c>
      <c r="B129" s="175" t="s">
        <v>302</v>
      </c>
      <c r="C129" s="184" t="s">
        <v>303</v>
      </c>
      <c r="D129" s="176" t="s">
        <v>138</v>
      </c>
      <c r="E129" s="177">
        <v>7.3800000000000003E-3</v>
      </c>
      <c r="F129" s="178"/>
      <c r="G129" s="179">
        <f>ROUND(E129*F129,2)</f>
        <v>0</v>
      </c>
      <c r="H129" s="158"/>
      <c r="I129" s="157">
        <f>ROUND(E129*H129,2)</f>
        <v>0</v>
      </c>
      <c r="J129" s="158"/>
      <c r="K129" s="157">
        <f>ROUND(E129*J129,2)</f>
        <v>0</v>
      </c>
      <c r="L129" s="157">
        <v>21</v>
      </c>
      <c r="M129" s="157">
        <f>G129*(1+L129/100)</f>
        <v>0</v>
      </c>
      <c r="N129" s="157">
        <v>0</v>
      </c>
      <c r="O129" s="157">
        <f>ROUND(E129*N129,2)</f>
        <v>0</v>
      </c>
      <c r="P129" s="157">
        <v>0</v>
      </c>
      <c r="Q129" s="157">
        <f>ROUND(E129*P129,2)</f>
        <v>0</v>
      </c>
      <c r="R129" s="157"/>
      <c r="S129" s="157" t="s">
        <v>130</v>
      </c>
      <c r="T129" s="157" t="s">
        <v>131</v>
      </c>
      <c r="U129" s="157">
        <v>1.421</v>
      </c>
      <c r="V129" s="157">
        <f>ROUND(E129*U129,2)</f>
        <v>0.01</v>
      </c>
      <c r="W129" s="157"/>
      <c r="X129" s="157" t="s">
        <v>239</v>
      </c>
      <c r="Y129" s="148"/>
      <c r="Z129" s="148"/>
      <c r="AA129" s="148"/>
      <c r="AB129" s="148"/>
      <c r="AC129" s="148"/>
      <c r="AD129" s="148"/>
      <c r="AE129" s="148"/>
      <c r="AF129" s="148"/>
      <c r="AG129" s="148" t="s">
        <v>240</v>
      </c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60" x14ac:dyDescent="0.2">
      <c r="A130" s="162" t="s">
        <v>125</v>
      </c>
      <c r="B130" s="163" t="s">
        <v>79</v>
      </c>
      <c r="C130" s="181" t="s">
        <v>80</v>
      </c>
      <c r="D130" s="164"/>
      <c r="E130" s="165"/>
      <c r="F130" s="166"/>
      <c r="G130" s="167">
        <f>SUMIF(AG131:AG160,"&lt;&gt;NOR",G131:G160)</f>
        <v>0</v>
      </c>
      <c r="H130" s="161"/>
      <c r="I130" s="161">
        <f>SUM(I131:I160)</f>
        <v>0</v>
      </c>
      <c r="J130" s="161"/>
      <c r="K130" s="161">
        <f>SUM(K131:K160)</f>
        <v>0</v>
      </c>
      <c r="L130" s="161"/>
      <c r="M130" s="161">
        <f>SUM(M131:M160)</f>
        <v>0</v>
      </c>
      <c r="N130" s="161"/>
      <c r="O130" s="161">
        <f>SUM(O131:O160)</f>
        <v>0.01</v>
      </c>
      <c r="P130" s="161"/>
      <c r="Q130" s="161">
        <f>SUM(Q131:Q160)</f>
        <v>0.02</v>
      </c>
      <c r="R130" s="161"/>
      <c r="S130" s="161"/>
      <c r="T130" s="161"/>
      <c r="U130" s="161"/>
      <c r="V130" s="161">
        <f>SUM(V131:V160)</f>
        <v>24.130000000000003</v>
      </c>
      <c r="W130" s="161"/>
      <c r="X130" s="161"/>
      <c r="AG130" t="s">
        <v>126</v>
      </c>
    </row>
    <row r="131" spans="1:60" outlineLevel="1" x14ac:dyDescent="0.2">
      <c r="A131" s="174">
        <v>67</v>
      </c>
      <c r="B131" s="175" t="s">
        <v>304</v>
      </c>
      <c r="C131" s="184" t="s">
        <v>305</v>
      </c>
      <c r="D131" s="176" t="s">
        <v>306</v>
      </c>
      <c r="E131" s="177">
        <v>1</v>
      </c>
      <c r="F131" s="178"/>
      <c r="G131" s="179">
        <f t="shared" ref="G131:G141" si="0">ROUND(E131*F131,2)</f>
        <v>0</v>
      </c>
      <c r="H131" s="158"/>
      <c r="I131" s="157">
        <f t="shared" ref="I131:I141" si="1">ROUND(E131*H131,2)</f>
        <v>0</v>
      </c>
      <c r="J131" s="158"/>
      <c r="K131" s="157">
        <f t="shared" ref="K131:K141" si="2">ROUND(E131*J131,2)</f>
        <v>0</v>
      </c>
      <c r="L131" s="157">
        <v>21</v>
      </c>
      <c r="M131" s="157">
        <f t="shared" ref="M131:M141" si="3">G131*(1+L131/100)</f>
        <v>0</v>
      </c>
      <c r="N131" s="157">
        <v>0</v>
      </c>
      <c r="O131" s="157">
        <f t="shared" ref="O131:O141" si="4">ROUND(E131*N131,2)</f>
        <v>0</v>
      </c>
      <c r="P131" s="157">
        <v>1.9460000000000002E-2</v>
      </c>
      <c r="Q131" s="157">
        <f t="shared" ref="Q131:Q141" si="5">ROUND(E131*P131,2)</f>
        <v>0.02</v>
      </c>
      <c r="R131" s="157"/>
      <c r="S131" s="157" t="s">
        <v>130</v>
      </c>
      <c r="T131" s="157" t="s">
        <v>131</v>
      </c>
      <c r="U131" s="157">
        <v>0.38200000000000001</v>
      </c>
      <c r="V131" s="157">
        <f t="shared" ref="V131:V141" si="6">ROUND(E131*U131,2)</f>
        <v>0.38</v>
      </c>
      <c r="W131" s="157"/>
      <c r="X131" s="157" t="s">
        <v>132</v>
      </c>
      <c r="Y131" s="148"/>
      <c r="Z131" s="148"/>
      <c r="AA131" s="148"/>
      <c r="AB131" s="148"/>
      <c r="AC131" s="148"/>
      <c r="AD131" s="148"/>
      <c r="AE131" s="148"/>
      <c r="AF131" s="148"/>
      <c r="AG131" s="148" t="s">
        <v>133</v>
      </c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</row>
    <row r="132" spans="1:60" outlineLevel="1" x14ac:dyDescent="0.2">
      <c r="A132" s="174">
        <v>68</v>
      </c>
      <c r="B132" s="175" t="s">
        <v>307</v>
      </c>
      <c r="C132" s="184" t="s">
        <v>308</v>
      </c>
      <c r="D132" s="176" t="s">
        <v>306</v>
      </c>
      <c r="E132" s="177">
        <v>1</v>
      </c>
      <c r="F132" s="178"/>
      <c r="G132" s="179">
        <f t="shared" si="0"/>
        <v>0</v>
      </c>
      <c r="H132" s="158"/>
      <c r="I132" s="157">
        <f t="shared" si="1"/>
        <v>0</v>
      </c>
      <c r="J132" s="158"/>
      <c r="K132" s="157">
        <f t="shared" si="2"/>
        <v>0</v>
      </c>
      <c r="L132" s="157">
        <v>21</v>
      </c>
      <c r="M132" s="157">
        <f t="shared" si="3"/>
        <v>0</v>
      </c>
      <c r="N132" s="157">
        <v>0</v>
      </c>
      <c r="O132" s="157">
        <f t="shared" si="4"/>
        <v>0</v>
      </c>
      <c r="P132" s="157">
        <v>1.56E-3</v>
      </c>
      <c r="Q132" s="157">
        <f t="shared" si="5"/>
        <v>0</v>
      </c>
      <c r="R132" s="157"/>
      <c r="S132" s="157" t="s">
        <v>130</v>
      </c>
      <c r="T132" s="157" t="s">
        <v>131</v>
      </c>
      <c r="U132" s="157">
        <v>0.217</v>
      </c>
      <c r="V132" s="157">
        <f t="shared" si="6"/>
        <v>0.22</v>
      </c>
      <c r="W132" s="157"/>
      <c r="X132" s="157" t="s">
        <v>132</v>
      </c>
      <c r="Y132" s="148"/>
      <c r="Z132" s="148"/>
      <c r="AA132" s="148"/>
      <c r="AB132" s="148"/>
      <c r="AC132" s="148"/>
      <c r="AD132" s="148"/>
      <c r="AE132" s="148"/>
      <c r="AF132" s="148"/>
      <c r="AG132" s="148" t="s">
        <v>133</v>
      </c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</row>
    <row r="133" spans="1:60" outlineLevel="1" x14ac:dyDescent="0.2">
      <c r="A133" s="174">
        <v>69</v>
      </c>
      <c r="B133" s="175" t="s">
        <v>309</v>
      </c>
      <c r="C133" s="184" t="s">
        <v>310</v>
      </c>
      <c r="D133" s="176" t="s">
        <v>157</v>
      </c>
      <c r="E133" s="177">
        <v>1</v>
      </c>
      <c r="F133" s="178"/>
      <c r="G133" s="179">
        <f t="shared" si="0"/>
        <v>0</v>
      </c>
      <c r="H133" s="158"/>
      <c r="I133" s="157">
        <f t="shared" si="1"/>
        <v>0</v>
      </c>
      <c r="J133" s="158"/>
      <c r="K133" s="157">
        <f t="shared" si="2"/>
        <v>0</v>
      </c>
      <c r="L133" s="157">
        <v>21</v>
      </c>
      <c r="M133" s="157">
        <f t="shared" si="3"/>
        <v>0</v>
      </c>
      <c r="N133" s="157">
        <v>0</v>
      </c>
      <c r="O133" s="157">
        <f t="shared" si="4"/>
        <v>0</v>
      </c>
      <c r="P133" s="157">
        <v>8.4999999999999995E-4</v>
      </c>
      <c r="Q133" s="157">
        <f t="shared" si="5"/>
        <v>0</v>
      </c>
      <c r="R133" s="157"/>
      <c r="S133" s="157" t="s">
        <v>130</v>
      </c>
      <c r="T133" s="157" t="s">
        <v>131</v>
      </c>
      <c r="U133" s="157">
        <v>3.7999999999999999E-2</v>
      </c>
      <c r="V133" s="157">
        <f t="shared" si="6"/>
        <v>0.04</v>
      </c>
      <c r="W133" s="157"/>
      <c r="X133" s="157" t="s">
        <v>132</v>
      </c>
      <c r="Y133" s="148"/>
      <c r="Z133" s="148"/>
      <c r="AA133" s="148"/>
      <c r="AB133" s="148"/>
      <c r="AC133" s="148"/>
      <c r="AD133" s="148"/>
      <c r="AE133" s="148"/>
      <c r="AF133" s="148"/>
      <c r="AG133" s="148" t="s">
        <v>133</v>
      </c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</row>
    <row r="134" spans="1:60" outlineLevel="1" x14ac:dyDescent="0.2">
      <c r="A134" s="174">
        <v>70</v>
      </c>
      <c r="B134" s="175" t="s">
        <v>311</v>
      </c>
      <c r="C134" s="184" t="s">
        <v>312</v>
      </c>
      <c r="D134" s="176" t="s">
        <v>157</v>
      </c>
      <c r="E134" s="177">
        <v>1</v>
      </c>
      <c r="F134" s="178"/>
      <c r="G134" s="179">
        <f t="shared" si="0"/>
        <v>0</v>
      </c>
      <c r="H134" s="158"/>
      <c r="I134" s="157">
        <f t="shared" si="1"/>
        <v>0</v>
      </c>
      <c r="J134" s="158"/>
      <c r="K134" s="157">
        <f t="shared" si="2"/>
        <v>0</v>
      </c>
      <c r="L134" s="157">
        <v>21</v>
      </c>
      <c r="M134" s="157">
        <f t="shared" si="3"/>
        <v>0</v>
      </c>
      <c r="N134" s="157">
        <v>0</v>
      </c>
      <c r="O134" s="157">
        <f t="shared" si="4"/>
        <v>0</v>
      </c>
      <c r="P134" s="157">
        <v>0</v>
      </c>
      <c r="Q134" s="157">
        <f t="shared" si="5"/>
        <v>0</v>
      </c>
      <c r="R134" s="157"/>
      <c r="S134" s="157" t="s">
        <v>130</v>
      </c>
      <c r="T134" s="157" t="s">
        <v>131</v>
      </c>
      <c r="U134" s="157">
        <v>1.77</v>
      </c>
      <c r="V134" s="157">
        <f t="shared" si="6"/>
        <v>1.77</v>
      </c>
      <c r="W134" s="157"/>
      <c r="X134" s="157" t="s">
        <v>132</v>
      </c>
      <c r="Y134" s="148"/>
      <c r="Z134" s="148"/>
      <c r="AA134" s="148"/>
      <c r="AB134" s="148"/>
      <c r="AC134" s="148"/>
      <c r="AD134" s="148"/>
      <c r="AE134" s="148"/>
      <c r="AF134" s="148"/>
      <c r="AG134" s="148" t="s">
        <v>133</v>
      </c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</row>
    <row r="135" spans="1:60" outlineLevel="1" x14ac:dyDescent="0.2">
      <c r="A135" s="174">
        <v>71</v>
      </c>
      <c r="B135" s="175" t="s">
        <v>313</v>
      </c>
      <c r="C135" s="184" t="s">
        <v>314</v>
      </c>
      <c r="D135" s="176" t="s">
        <v>170</v>
      </c>
      <c r="E135" s="177">
        <v>1</v>
      </c>
      <c r="F135" s="178"/>
      <c r="G135" s="179">
        <f t="shared" si="0"/>
        <v>0</v>
      </c>
      <c r="H135" s="158"/>
      <c r="I135" s="157">
        <f t="shared" si="1"/>
        <v>0</v>
      </c>
      <c r="J135" s="158"/>
      <c r="K135" s="157">
        <f t="shared" si="2"/>
        <v>0</v>
      </c>
      <c r="L135" s="157">
        <v>21</v>
      </c>
      <c r="M135" s="157">
        <f t="shared" si="3"/>
        <v>0</v>
      </c>
      <c r="N135" s="157">
        <v>0</v>
      </c>
      <c r="O135" s="157">
        <f t="shared" si="4"/>
        <v>0</v>
      </c>
      <c r="P135" s="157">
        <v>0</v>
      </c>
      <c r="Q135" s="157">
        <f t="shared" si="5"/>
        <v>0</v>
      </c>
      <c r="R135" s="157"/>
      <c r="S135" s="157" t="s">
        <v>171</v>
      </c>
      <c r="T135" s="157" t="s">
        <v>172</v>
      </c>
      <c r="U135" s="157">
        <v>1.77</v>
      </c>
      <c r="V135" s="157">
        <f t="shared" si="6"/>
        <v>1.77</v>
      </c>
      <c r="W135" s="157"/>
      <c r="X135" s="157" t="s">
        <v>132</v>
      </c>
      <c r="Y135" s="148"/>
      <c r="Z135" s="148"/>
      <c r="AA135" s="148"/>
      <c r="AB135" s="148"/>
      <c r="AC135" s="148"/>
      <c r="AD135" s="148"/>
      <c r="AE135" s="148"/>
      <c r="AF135" s="148"/>
      <c r="AG135" s="148" t="s">
        <v>133</v>
      </c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</row>
    <row r="136" spans="1:60" outlineLevel="1" x14ac:dyDescent="0.2">
      <c r="A136" s="174">
        <v>72</v>
      </c>
      <c r="B136" s="175" t="s">
        <v>315</v>
      </c>
      <c r="C136" s="184" t="s">
        <v>316</v>
      </c>
      <c r="D136" s="176" t="s">
        <v>317</v>
      </c>
      <c r="E136" s="177">
        <v>1</v>
      </c>
      <c r="F136" s="178"/>
      <c r="G136" s="179">
        <f t="shared" si="0"/>
        <v>0</v>
      </c>
      <c r="H136" s="158"/>
      <c r="I136" s="157">
        <f t="shared" si="1"/>
        <v>0</v>
      </c>
      <c r="J136" s="158"/>
      <c r="K136" s="157">
        <f t="shared" si="2"/>
        <v>0</v>
      </c>
      <c r="L136" s="157">
        <v>21</v>
      </c>
      <c r="M136" s="157">
        <f t="shared" si="3"/>
        <v>0</v>
      </c>
      <c r="N136" s="157">
        <v>0</v>
      </c>
      <c r="O136" s="157">
        <f t="shared" si="4"/>
        <v>0</v>
      </c>
      <c r="P136" s="157">
        <v>0</v>
      </c>
      <c r="Q136" s="157">
        <f t="shared" si="5"/>
        <v>0</v>
      </c>
      <c r="R136" s="157"/>
      <c r="S136" s="157" t="s">
        <v>171</v>
      </c>
      <c r="T136" s="157" t="s">
        <v>172</v>
      </c>
      <c r="U136" s="157">
        <v>1.9</v>
      </c>
      <c r="V136" s="157">
        <f t="shared" si="6"/>
        <v>1.9</v>
      </c>
      <c r="W136" s="157"/>
      <c r="X136" s="157" t="s">
        <v>132</v>
      </c>
      <c r="Y136" s="148"/>
      <c r="Z136" s="148"/>
      <c r="AA136" s="148"/>
      <c r="AB136" s="148"/>
      <c r="AC136" s="148"/>
      <c r="AD136" s="148"/>
      <c r="AE136" s="148"/>
      <c r="AF136" s="148"/>
      <c r="AG136" s="148" t="s">
        <v>133</v>
      </c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</row>
    <row r="137" spans="1:60" outlineLevel="1" x14ac:dyDescent="0.2">
      <c r="A137" s="174">
        <v>73</v>
      </c>
      <c r="B137" s="175" t="s">
        <v>318</v>
      </c>
      <c r="C137" s="184" t="s">
        <v>319</v>
      </c>
      <c r="D137" s="176" t="s">
        <v>157</v>
      </c>
      <c r="E137" s="177">
        <v>1</v>
      </c>
      <c r="F137" s="178"/>
      <c r="G137" s="179">
        <f t="shared" si="0"/>
        <v>0</v>
      </c>
      <c r="H137" s="158"/>
      <c r="I137" s="157">
        <f t="shared" si="1"/>
        <v>0</v>
      </c>
      <c r="J137" s="158"/>
      <c r="K137" s="157">
        <f t="shared" si="2"/>
        <v>0</v>
      </c>
      <c r="L137" s="157">
        <v>21</v>
      </c>
      <c r="M137" s="157">
        <f t="shared" si="3"/>
        <v>0</v>
      </c>
      <c r="N137" s="157">
        <v>9.7999999999999997E-4</v>
      </c>
      <c r="O137" s="157">
        <f t="shared" si="4"/>
        <v>0</v>
      </c>
      <c r="P137" s="157">
        <v>0</v>
      </c>
      <c r="Q137" s="157">
        <f t="shared" si="5"/>
        <v>0</v>
      </c>
      <c r="R137" s="157"/>
      <c r="S137" s="157" t="s">
        <v>171</v>
      </c>
      <c r="T137" s="157" t="s">
        <v>172</v>
      </c>
      <c r="U137" s="157">
        <v>0</v>
      </c>
      <c r="V137" s="157">
        <f t="shared" si="6"/>
        <v>0</v>
      </c>
      <c r="W137" s="157"/>
      <c r="X137" s="157" t="s">
        <v>193</v>
      </c>
      <c r="Y137" s="148"/>
      <c r="Z137" s="148"/>
      <c r="AA137" s="148"/>
      <c r="AB137" s="148"/>
      <c r="AC137" s="148"/>
      <c r="AD137" s="148"/>
      <c r="AE137" s="148"/>
      <c r="AF137" s="148"/>
      <c r="AG137" s="148" t="s">
        <v>194</v>
      </c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</row>
    <row r="138" spans="1:60" outlineLevel="1" x14ac:dyDescent="0.2">
      <c r="A138" s="174">
        <v>74</v>
      </c>
      <c r="B138" s="175" t="s">
        <v>320</v>
      </c>
      <c r="C138" s="184" t="s">
        <v>321</v>
      </c>
      <c r="D138" s="176" t="s">
        <v>306</v>
      </c>
      <c r="E138" s="177">
        <v>1</v>
      </c>
      <c r="F138" s="178"/>
      <c r="G138" s="179">
        <f t="shared" si="0"/>
        <v>0</v>
      </c>
      <c r="H138" s="158"/>
      <c r="I138" s="157">
        <f t="shared" si="1"/>
        <v>0</v>
      </c>
      <c r="J138" s="158"/>
      <c r="K138" s="157">
        <f t="shared" si="2"/>
        <v>0</v>
      </c>
      <c r="L138" s="157">
        <v>21</v>
      </c>
      <c r="M138" s="157">
        <f t="shared" si="3"/>
        <v>0</v>
      </c>
      <c r="N138" s="157">
        <v>8.8999999999999995E-4</v>
      </c>
      <c r="O138" s="157">
        <f t="shared" si="4"/>
        <v>0</v>
      </c>
      <c r="P138" s="157">
        <v>0</v>
      </c>
      <c r="Q138" s="157">
        <f t="shared" si="5"/>
        <v>0</v>
      </c>
      <c r="R138" s="157"/>
      <c r="S138" s="157" t="s">
        <v>130</v>
      </c>
      <c r="T138" s="157" t="s">
        <v>131</v>
      </c>
      <c r="U138" s="157">
        <v>1.1200000000000001</v>
      </c>
      <c r="V138" s="157">
        <f t="shared" si="6"/>
        <v>1.1200000000000001</v>
      </c>
      <c r="W138" s="157"/>
      <c r="X138" s="157" t="s">
        <v>132</v>
      </c>
      <c r="Y138" s="148"/>
      <c r="Z138" s="148"/>
      <c r="AA138" s="148"/>
      <c r="AB138" s="148"/>
      <c r="AC138" s="148"/>
      <c r="AD138" s="148"/>
      <c r="AE138" s="148"/>
      <c r="AF138" s="148"/>
      <c r="AG138" s="148" t="s">
        <v>133</v>
      </c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</row>
    <row r="139" spans="1:60" outlineLevel="1" x14ac:dyDescent="0.2">
      <c r="A139" s="174">
        <v>75</v>
      </c>
      <c r="B139" s="175" t="s">
        <v>322</v>
      </c>
      <c r="C139" s="184" t="s">
        <v>323</v>
      </c>
      <c r="D139" s="176" t="s">
        <v>157</v>
      </c>
      <c r="E139" s="177">
        <v>1</v>
      </c>
      <c r="F139" s="178"/>
      <c r="G139" s="179">
        <f t="shared" si="0"/>
        <v>0</v>
      </c>
      <c r="H139" s="158"/>
      <c r="I139" s="157">
        <f t="shared" si="1"/>
        <v>0</v>
      </c>
      <c r="J139" s="158"/>
      <c r="K139" s="157">
        <f t="shared" si="2"/>
        <v>0</v>
      </c>
      <c r="L139" s="157">
        <v>21</v>
      </c>
      <c r="M139" s="157">
        <f t="shared" si="3"/>
        <v>0</v>
      </c>
      <c r="N139" s="157">
        <v>1.33E-3</v>
      </c>
      <c r="O139" s="157">
        <f t="shared" si="4"/>
        <v>0</v>
      </c>
      <c r="P139" s="157">
        <v>0</v>
      </c>
      <c r="Q139" s="157">
        <f t="shared" si="5"/>
        <v>0</v>
      </c>
      <c r="R139" s="157"/>
      <c r="S139" s="157" t="s">
        <v>171</v>
      </c>
      <c r="T139" s="157" t="s">
        <v>172</v>
      </c>
      <c r="U139" s="157">
        <v>0</v>
      </c>
      <c r="V139" s="157">
        <f t="shared" si="6"/>
        <v>0</v>
      </c>
      <c r="W139" s="157"/>
      <c r="X139" s="157" t="s">
        <v>193</v>
      </c>
      <c r="Y139" s="148"/>
      <c r="Z139" s="148"/>
      <c r="AA139" s="148"/>
      <c r="AB139" s="148"/>
      <c r="AC139" s="148"/>
      <c r="AD139" s="148"/>
      <c r="AE139" s="148"/>
      <c r="AF139" s="148"/>
      <c r="AG139" s="148" t="s">
        <v>194</v>
      </c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</row>
    <row r="140" spans="1:60" outlineLevel="1" x14ac:dyDescent="0.2">
      <c r="A140" s="174">
        <v>76</v>
      </c>
      <c r="B140" s="175" t="s">
        <v>324</v>
      </c>
      <c r="C140" s="184" t="s">
        <v>325</v>
      </c>
      <c r="D140" s="176" t="s">
        <v>306</v>
      </c>
      <c r="E140" s="177">
        <v>1</v>
      </c>
      <c r="F140" s="178"/>
      <c r="G140" s="179">
        <f t="shared" si="0"/>
        <v>0</v>
      </c>
      <c r="H140" s="158"/>
      <c r="I140" s="157">
        <f t="shared" si="1"/>
        <v>0</v>
      </c>
      <c r="J140" s="158"/>
      <c r="K140" s="157">
        <f t="shared" si="2"/>
        <v>0</v>
      </c>
      <c r="L140" s="157">
        <v>21</v>
      </c>
      <c r="M140" s="157">
        <f t="shared" si="3"/>
        <v>0</v>
      </c>
      <c r="N140" s="157">
        <v>8.8999999999999995E-4</v>
      </c>
      <c r="O140" s="157">
        <f t="shared" si="4"/>
        <v>0</v>
      </c>
      <c r="P140" s="157">
        <v>0</v>
      </c>
      <c r="Q140" s="157">
        <f t="shared" si="5"/>
        <v>0</v>
      </c>
      <c r="R140" s="157"/>
      <c r="S140" s="157" t="s">
        <v>171</v>
      </c>
      <c r="T140" s="157" t="s">
        <v>172</v>
      </c>
      <c r="U140" s="157">
        <v>1.1200000000000001</v>
      </c>
      <c r="V140" s="157">
        <f t="shared" si="6"/>
        <v>1.1200000000000001</v>
      </c>
      <c r="W140" s="157"/>
      <c r="X140" s="157" t="s">
        <v>132</v>
      </c>
      <c r="Y140" s="148"/>
      <c r="Z140" s="148"/>
      <c r="AA140" s="148"/>
      <c r="AB140" s="148"/>
      <c r="AC140" s="148"/>
      <c r="AD140" s="148"/>
      <c r="AE140" s="148"/>
      <c r="AF140" s="148"/>
      <c r="AG140" s="148" t="s">
        <v>133</v>
      </c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</row>
    <row r="141" spans="1:60" outlineLevel="1" x14ac:dyDescent="0.2">
      <c r="A141" s="168">
        <v>77</v>
      </c>
      <c r="B141" s="169" t="s">
        <v>326</v>
      </c>
      <c r="C141" s="182" t="s">
        <v>327</v>
      </c>
      <c r="D141" s="170" t="s">
        <v>306</v>
      </c>
      <c r="E141" s="171">
        <v>1</v>
      </c>
      <c r="F141" s="172"/>
      <c r="G141" s="173">
        <f t="shared" si="0"/>
        <v>0</v>
      </c>
      <c r="H141" s="158"/>
      <c r="I141" s="157">
        <f t="shared" si="1"/>
        <v>0</v>
      </c>
      <c r="J141" s="158"/>
      <c r="K141" s="157">
        <f t="shared" si="2"/>
        <v>0</v>
      </c>
      <c r="L141" s="157">
        <v>21</v>
      </c>
      <c r="M141" s="157">
        <f t="shared" si="3"/>
        <v>0</v>
      </c>
      <c r="N141" s="157">
        <v>1.41E-3</v>
      </c>
      <c r="O141" s="157">
        <f t="shared" si="4"/>
        <v>0</v>
      </c>
      <c r="P141" s="157">
        <v>0</v>
      </c>
      <c r="Q141" s="157">
        <f t="shared" si="5"/>
        <v>0</v>
      </c>
      <c r="R141" s="157"/>
      <c r="S141" s="157" t="s">
        <v>130</v>
      </c>
      <c r="T141" s="157" t="s">
        <v>131</v>
      </c>
      <c r="U141" s="157">
        <v>1.575</v>
      </c>
      <c r="V141" s="157">
        <f t="shared" si="6"/>
        <v>1.58</v>
      </c>
      <c r="W141" s="157"/>
      <c r="X141" s="157" t="s">
        <v>132</v>
      </c>
      <c r="Y141" s="148"/>
      <c r="Z141" s="148"/>
      <c r="AA141" s="148"/>
      <c r="AB141" s="148"/>
      <c r="AC141" s="148"/>
      <c r="AD141" s="148"/>
      <c r="AE141" s="148"/>
      <c r="AF141" s="148"/>
      <c r="AG141" s="148" t="s">
        <v>133</v>
      </c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</row>
    <row r="142" spans="1:60" outlineLevel="1" x14ac:dyDescent="0.2">
      <c r="A142" s="155"/>
      <c r="B142" s="156"/>
      <c r="C142" s="259" t="s">
        <v>328</v>
      </c>
      <c r="D142" s="260"/>
      <c r="E142" s="260"/>
      <c r="F142" s="260"/>
      <c r="G142" s="260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48"/>
      <c r="Z142" s="148"/>
      <c r="AA142" s="148"/>
      <c r="AB142" s="148"/>
      <c r="AC142" s="148"/>
      <c r="AD142" s="148"/>
      <c r="AE142" s="148"/>
      <c r="AF142" s="148"/>
      <c r="AG142" s="148" t="s">
        <v>166</v>
      </c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</row>
    <row r="143" spans="1:60" outlineLevel="1" x14ac:dyDescent="0.2">
      <c r="A143" s="174">
        <v>78</v>
      </c>
      <c r="B143" s="175" t="s">
        <v>329</v>
      </c>
      <c r="C143" s="184" t="s">
        <v>330</v>
      </c>
      <c r="D143" s="176" t="s">
        <v>157</v>
      </c>
      <c r="E143" s="177">
        <v>1</v>
      </c>
      <c r="F143" s="178"/>
      <c r="G143" s="179">
        <f t="shared" ref="G143:G160" si="7">ROUND(E143*F143,2)</f>
        <v>0</v>
      </c>
      <c r="H143" s="158"/>
      <c r="I143" s="157">
        <f t="shared" ref="I143:I160" si="8">ROUND(E143*H143,2)</f>
        <v>0</v>
      </c>
      <c r="J143" s="158"/>
      <c r="K143" s="157">
        <f t="shared" ref="K143:K160" si="9">ROUND(E143*J143,2)</f>
        <v>0</v>
      </c>
      <c r="L143" s="157">
        <v>21</v>
      </c>
      <c r="M143" s="157">
        <f t="shared" ref="M143:M160" si="10">G143*(1+L143/100)</f>
        <v>0</v>
      </c>
      <c r="N143" s="157">
        <v>1.4E-2</v>
      </c>
      <c r="O143" s="157">
        <f t="shared" ref="O143:O160" si="11">ROUND(E143*N143,2)</f>
        <v>0.01</v>
      </c>
      <c r="P143" s="157">
        <v>0</v>
      </c>
      <c r="Q143" s="157">
        <f t="shared" ref="Q143:Q160" si="12">ROUND(E143*P143,2)</f>
        <v>0</v>
      </c>
      <c r="R143" s="157"/>
      <c r="S143" s="157" t="s">
        <v>130</v>
      </c>
      <c r="T143" s="157" t="s">
        <v>172</v>
      </c>
      <c r="U143" s="157">
        <v>0</v>
      </c>
      <c r="V143" s="157">
        <f t="shared" ref="V143:V160" si="13">ROUND(E143*U143,2)</f>
        <v>0</v>
      </c>
      <c r="W143" s="157"/>
      <c r="X143" s="157" t="s">
        <v>331</v>
      </c>
      <c r="Y143" s="148"/>
      <c r="Z143" s="148"/>
      <c r="AA143" s="148"/>
      <c r="AB143" s="148"/>
      <c r="AC143" s="148"/>
      <c r="AD143" s="148"/>
      <c r="AE143" s="148"/>
      <c r="AF143" s="148"/>
      <c r="AG143" s="148" t="s">
        <v>332</v>
      </c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</row>
    <row r="144" spans="1:60" outlineLevel="1" x14ac:dyDescent="0.2">
      <c r="A144" s="174">
        <v>79</v>
      </c>
      <c r="B144" s="175" t="s">
        <v>333</v>
      </c>
      <c r="C144" s="184" t="s">
        <v>334</v>
      </c>
      <c r="D144" s="176" t="s">
        <v>306</v>
      </c>
      <c r="E144" s="177">
        <v>1</v>
      </c>
      <c r="F144" s="178"/>
      <c r="G144" s="179">
        <f t="shared" si="7"/>
        <v>0</v>
      </c>
      <c r="H144" s="158"/>
      <c r="I144" s="157">
        <f t="shared" si="8"/>
        <v>0</v>
      </c>
      <c r="J144" s="158"/>
      <c r="K144" s="157">
        <f t="shared" si="9"/>
        <v>0</v>
      </c>
      <c r="L144" s="157">
        <v>21</v>
      </c>
      <c r="M144" s="157">
        <f t="shared" si="10"/>
        <v>0</v>
      </c>
      <c r="N144" s="157">
        <v>6.2E-4</v>
      </c>
      <c r="O144" s="157">
        <f t="shared" si="11"/>
        <v>0</v>
      </c>
      <c r="P144" s="157">
        <v>0</v>
      </c>
      <c r="Q144" s="157">
        <f t="shared" si="12"/>
        <v>0</v>
      </c>
      <c r="R144" s="157"/>
      <c r="S144" s="157" t="s">
        <v>130</v>
      </c>
      <c r="T144" s="157" t="s">
        <v>131</v>
      </c>
      <c r="U144" s="157">
        <v>2.6</v>
      </c>
      <c r="V144" s="157">
        <f t="shared" si="13"/>
        <v>2.6</v>
      </c>
      <c r="W144" s="157"/>
      <c r="X144" s="157" t="s">
        <v>132</v>
      </c>
      <c r="Y144" s="148"/>
      <c r="Z144" s="148"/>
      <c r="AA144" s="148"/>
      <c r="AB144" s="148"/>
      <c r="AC144" s="148"/>
      <c r="AD144" s="148"/>
      <c r="AE144" s="148"/>
      <c r="AF144" s="148"/>
      <c r="AG144" s="148" t="s">
        <v>133</v>
      </c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</row>
    <row r="145" spans="1:60" outlineLevel="1" x14ac:dyDescent="0.2">
      <c r="A145" s="174">
        <v>80</v>
      </c>
      <c r="B145" s="175" t="s">
        <v>335</v>
      </c>
      <c r="C145" s="184" t="s">
        <v>336</v>
      </c>
      <c r="D145" s="176" t="s">
        <v>306</v>
      </c>
      <c r="E145" s="177">
        <v>1</v>
      </c>
      <c r="F145" s="178"/>
      <c r="G145" s="179">
        <f t="shared" si="7"/>
        <v>0</v>
      </c>
      <c r="H145" s="158"/>
      <c r="I145" s="157">
        <f t="shared" si="8"/>
        <v>0</v>
      </c>
      <c r="J145" s="158"/>
      <c r="K145" s="157">
        <f t="shared" si="9"/>
        <v>0</v>
      </c>
      <c r="L145" s="157">
        <v>21</v>
      </c>
      <c r="M145" s="157">
        <f t="shared" si="10"/>
        <v>0</v>
      </c>
      <c r="N145" s="157">
        <v>6.2E-4</v>
      </c>
      <c r="O145" s="157">
        <f t="shared" si="11"/>
        <v>0</v>
      </c>
      <c r="P145" s="157">
        <v>0</v>
      </c>
      <c r="Q145" s="157">
        <f t="shared" si="12"/>
        <v>0</v>
      </c>
      <c r="R145" s="157"/>
      <c r="S145" s="157" t="s">
        <v>171</v>
      </c>
      <c r="T145" s="157" t="s">
        <v>172</v>
      </c>
      <c r="U145" s="157">
        <v>2.6</v>
      </c>
      <c r="V145" s="157">
        <f t="shared" si="13"/>
        <v>2.6</v>
      </c>
      <c r="W145" s="157"/>
      <c r="X145" s="157" t="s">
        <v>132</v>
      </c>
      <c r="Y145" s="148"/>
      <c r="Z145" s="148"/>
      <c r="AA145" s="148"/>
      <c r="AB145" s="148"/>
      <c r="AC145" s="148"/>
      <c r="AD145" s="148"/>
      <c r="AE145" s="148"/>
      <c r="AF145" s="148"/>
      <c r="AG145" s="148" t="s">
        <v>133</v>
      </c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</row>
    <row r="146" spans="1:60" outlineLevel="1" x14ac:dyDescent="0.2">
      <c r="A146" s="174">
        <v>81</v>
      </c>
      <c r="B146" s="175" t="s">
        <v>337</v>
      </c>
      <c r="C146" s="184" t="s">
        <v>338</v>
      </c>
      <c r="D146" s="176" t="s">
        <v>157</v>
      </c>
      <c r="E146" s="177">
        <v>1</v>
      </c>
      <c r="F146" s="178"/>
      <c r="G146" s="179">
        <f t="shared" si="7"/>
        <v>0</v>
      </c>
      <c r="H146" s="158"/>
      <c r="I146" s="157">
        <f t="shared" si="8"/>
        <v>0</v>
      </c>
      <c r="J146" s="158"/>
      <c r="K146" s="157">
        <f t="shared" si="9"/>
        <v>0</v>
      </c>
      <c r="L146" s="157">
        <v>21</v>
      </c>
      <c r="M146" s="157">
        <f t="shared" si="10"/>
        <v>0</v>
      </c>
      <c r="N146" s="157">
        <v>2.7999999999999998E-4</v>
      </c>
      <c r="O146" s="157">
        <f t="shared" si="11"/>
        <v>0</v>
      </c>
      <c r="P146" s="157">
        <v>0</v>
      </c>
      <c r="Q146" s="157">
        <f t="shared" si="12"/>
        <v>0</v>
      </c>
      <c r="R146" s="157"/>
      <c r="S146" s="157" t="s">
        <v>171</v>
      </c>
      <c r="T146" s="157" t="s">
        <v>172</v>
      </c>
      <c r="U146" s="157">
        <v>0.246</v>
      </c>
      <c r="V146" s="157">
        <f t="shared" si="13"/>
        <v>0.25</v>
      </c>
      <c r="W146" s="157"/>
      <c r="X146" s="157" t="s">
        <v>132</v>
      </c>
      <c r="Y146" s="148"/>
      <c r="Z146" s="148"/>
      <c r="AA146" s="148"/>
      <c r="AB146" s="148"/>
      <c r="AC146" s="148"/>
      <c r="AD146" s="148"/>
      <c r="AE146" s="148"/>
      <c r="AF146" s="148"/>
      <c r="AG146" s="148" t="s">
        <v>133</v>
      </c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</row>
    <row r="147" spans="1:60" outlineLevel="1" x14ac:dyDescent="0.2">
      <c r="A147" s="174">
        <v>82</v>
      </c>
      <c r="B147" s="175" t="s">
        <v>339</v>
      </c>
      <c r="C147" s="184" t="s">
        <v>340</v>
      </c>
      <c r="D147" s="176" t="s">
        <v>341</v>
      </c>
      <c r="E147" s="177">
        <v>1</v>
      </c>
      <c r="F147" s="178"/>
      <c r="G147" s="179">
        <f t="shared" si="7"/>
        <v>0</v>
      </c>
      <c r="H147" s="158"/>
      <c r="I147" s="157">
        <f t="shared" si="8"/>
        <v>0</v>
      </c>
      <c r="J147" s="158"/>
      <c r="K147" s="157">
        <f t="shared" si="9"/>
        <v>0</v>
      </c>
      <c r="L147" s="157">
        <v>21</v>
      </c>
      <c r="M147" s="157">
        <f t="shared" si="10"/>
        <v>0</v>
      </c>
      <c r="N147" s="157">
        <v>6.2E-4</v>
      </c>
      <c r="O147" s="157">
        <f t="shared" si="11"/>
        <v>0</v>
      </c>
      <c r="P147" s="157">
        <v>0</v>
      </c>
      <c r="Q147" s="157">
        <f t="shared" si="12"/>
        <v>0</v>
      </c>
      <c r="R147" s="157"/>
      <c r="S147" s="157" t="s">
        <v>171</v>
      </c>
      <c r="T147" s="157" t="s">
        <v>172</v>
      </c>
      <c r="U147" s="157">
        <v>2.6</v>
      </c>
      <c r="V147" s="157">
        <f t="shared" si="13"/>
        <v>2.6</v>
      </c>
      <c r="W147" s="157"/>
      <c r="X147" s="157" t="s">
        <v>132</v>
      </c>
      <c r="Y147" s="148"/>
      <c r="Z147" s="148"/>
      <c r="AA147" s="148"/>
      <c r="AB147" s="148"/>
      <c r="AC147" s="148"/>
      <c r="AD147" s="148"/>
      <c r="AE147" s="148"/>
      <c r="AF147" s="148"/>
      <c r="AG147" s="148" t="s">
        <v>133</v>
      </c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</row>
    <row r="148" spans="1:60" outlineLevel="1" x14ac:dyDescent="0.2">
      <c r="A148" s="174">
        <v>83</v>
      </c>
      <c r="B148" s="175" t="s">
        <v>342</v>
      </c>
      <c r="C148" s="184" t="s">
        <v>343</v>
      </c>
      <c r="D148" s="176" t="s">
        <v>341</v>
      </c>
      <c r="E148" s="177">
        <v>1</v>
      </c>
      <c r="F148" s="178"/>
      <c r="G148" s="179">
        <f t="shared" si="7"/>
        <v>0</v>
      </c>
      <c r="H148" s="158"/>
      <c r="I148" s="157">
        <f t="shared" si="8"/>
        <v>0</v>
      </c>
      <c r="J148" s="158"/>
      <c r="K148" s="157">
        <f t="shared" si="9"/>
        <v>0</v>
      </c>
      <c r="L148" s="157">
        <v>21</v>
      </c>
      <c r="M148" s="157">
        <f t="shared" si="10"/>
        <v>0</v>
      </c>
      <c r="N148" s="157">
        <v>6.2E-4</v>
      </c>
      <c r="O148" s="157">
        <f t="shared" si="11"/>
        <v>0</v>
      </c>
      <c r="P148" s="157">
        <v>0</v>
      </c>
      <c r="Q148" s="157">
        <f t="shared" si="12"/>
        <v>0</v>
      </c>
      <c r="R148" s="157"/>
      <c r="S148" s="157" t="s">
        <v>171</v>
      </c>
      <c r="T148" s="157" t="s">
        <v>172</v>
      </c>
      <c r="U148" s="157">
        <v>2.6</v>
      </c>
      <c r="V148" s="157">
        <f t="shared" si="13"/>
        <v>2.6</v>
      </c>
      <c r="W148" s="157"/>
      <c r="X148" s="157" t="s">
        <v>132</v>
      </c>
      <c r="Y148" s="148"/>
      <c r="Z148" s="148"/>
      <c r="AA148" s="148"/>
      <c r="AB148" s="148"/>
      <c r="AC148" s="148"/>
      <c r="AD148" s="148"/>
      <c r="AE148" s="148"/>
      <c r="AF148" s="148"/>
      <c r="AG148" s="148" t="s">
        <v>133</v>
      </c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</row>
    <row r="149" spans="1:60" outlineLevel="1" x14ac:dyDescent="0.2">
      <c r="A149" s="174">
        <v>84</v>
      </c>
      <c r="B149" s="175" t="s">
        <v>344</v>
      </c>
      <c r="C149" s="184" t="s">
        <v>345</v>
      </c>
      <c r="D149" s="176" t="s">
        <v>157</v>
      </c>
      <c r="E149" s="177">
        <v>1</v>
      </c>
      <c r="F149" s="178"/>
      <c r="G149" s="179">
        <f t="shared" si="7"/>
        <v>0</v>
      </c>
      <c r="H149" s="158"/>
      <c r="I149" s="157">
        <f t="shared" si="8"/>
        <v>0</v>
      </c>
      <c r="J149" s="158"/>
      <c r="K149" s="157">
        <f t="shared" si="9"/>
        <v>0</v>
      </c>
      <c r="L149" s="157">
        <v>21</v>
      </c>
      <c r="M149" s="157">
        <f t="shared" si="10"/>
        <v>0</v>
      </c>
      <c r="N149" s="157">
        <v>1.2E-4</v>
      </c>
      <c r="O149" s="157">
        <f t="shared" si="11"/>
        <v>0</v>
      </c>
      <c r="P149" s="157">
        <v>0</v>
      </c>
      <c r="Q149" s="157">
        <f t="shared" si="12"/>
        <v>0</v>
      </c>
      <c r="R149" s="157"/>
      <c r="S149" s="157" t="s">
        <v>130</v>
      </c>
      <c r="T149" s="157" t="s">
        <v>131</v>
      </c>
      <c r="U149" s="157">
        <v>0.47599999999999998</v>
      </c>
      <c r="V149" s="157">
        <f t="shared" si="13"/>
        <v>0.48</v>
      </c>
      <c r="W149" s="157"/>
      <c r="X149" s="157" t="s">
        <v>132</v>
      </c>
      <c r="Y149" s="148"/>
      <c r="Z149" s="148"/>
      <c r="AA149" s="148"/>
      <c r="AB149" s="148"/>
      <c r="AC149" s="148"/>
      <c r="AD149" s="148"/>
      <c r="AE149" s="148"/>
      <c r="AF149" s="148"/>
      <c r="AG149" s="148" t="s">
        <v>133</v>
      </c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</row>
    <row r="150" spans="1:60" outlineLevel="1" x14ac:dyDescent="0.2">
      <c r="A150" s="174">
        <v>85</v>
      </c>
      <c r="B150" s="175" t="s">
        <v>346</v>
      </c>
      <c r="C150" s="184" t="s">
        <v>347</v>
      </c>
      <c r="D150" s="176" t="s">
        <v>157</v>
      </c>
      <c r="E150" s="177">
        <v>1</v>
      </c>
      <c r="F150" s="178"/>
      <c r="G150" s="179">
        <f t="shared" si="7"/>
        <v>0</v>
      </c>
      <c r="H150" s="158"/>
      <c r="I150" s="157">
        <f t="shared" si="8"/>
        <v>0</v>
      </c>
      <c r="J150" s="158"/>
      <c r="K150" s="157">
        <f t="shared" si="9"/>
        <v>0</v>
      </c>
      <c r="L150" s="157">
        <v>21</v>
      </c>
      <c r="M150" s="157">
        <f t="shared" si="10"/>
        <v>0</v>
      </c>
      <c r="N150" s="157">
        <v>1.72E-3</v>
      </c>
      <c r="O150" s="157">
        <f t="shared" si="11"/>
        <v>0</v>
      </c>
      <c r="P150" s="157">
        <v>0</v>
      </c>
      <c r="Q150" s="157">
        <f t="shared" si="12"/>
        <v>0</v>
      </c>
      <c r="R150" s="157"/>
      <c r="S150" s="157" t="s">
        <v>130</v>
      </c>
      <c r="T150" s="157" t="s">
        <v>172</v>
      </c>
      <c r="U150" s="157">
        <v>0.47599999999999998</v>
      </c>
      <c r="V150" s="157">
        <f t="shared" si="13"/>
        <v>0.48</v>
      </c>
      <c r="W150" s="157"/>
      <c r="X150" s="157" t="s">
        <v>132</v>
      </c>
      <c r="Y150" s="148"/>
      <c r="Z150" s="148"/>
      <c r="AA150" s="148"/>
      <c r="AB150" s="148"/>
      <c r="AC150" s="148"/>
      <c r="AD150" s="148"/>
      <c r="AE150" s="148"/>
      <c r="AF150" s="148"/>
      <c r="AG150" s="148" t="s">
        <v>133</v>
      </c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</row>
    <row r="151" spans="1:60" ht="22.5" outlineLevel="1" x14ac:dyDescent="0.2">
      <c r="A151" s="174">
        <v>86</v>
      </c>
      <c r="B151" s="175" t="s">
        <v>348</v>
      </c>
      <c r="C151" s="184" t="s">
        <v>349</v>
      </c>
      <c r="D151" s="176" t="s">
        <v>306</v>
      </c>
      <c r="E151" s="177">
        <v>1</v>
      </c>
      <c r="F151" s="178"/>
      <c r="G151" s="179">
        <f t="shared" si="7"/>
        <v>0</v>
      </c>
      <c r="H151" s="158"/>
      <c r="I151" s="157">
        <f t="shared" si="8"/>
        <v>0</v>
      </c>
      <c r="J151" s="158"/>
      <c r="K151" s="157">
        <f t="shared" si="9"/>
        <v>0</v>
      </c>
      <c r="L151" s="157">
        <v>21</v>
      </c>
      <c r="M151" s="157">
        <f t="shared" si="10"/>
        <v>0</v>
      </c>
      <c r="N151" s="157">
        <v>3.0000000000000001E-5</v>
      </c>
      <c r="O151" s="157">
        <f t="shared" si="11"/>
        <v>0</v>
      </c>
      <c r="P151" s="157">
        <v>0</v>
      </c>
      <c r="Q151" s="157">
        <f t="shared" si="12"/>
        <v>0</v>
      </c>
      <c r="R151" s="157"/>
      <c r="S151" s="157" t="s">
        <v>130</v>
      </c>
      <c r="T151" s="157" t="s">
        <v>131</v>
      </c>
      <c r="U151" s="157">
        <v>0.33</v>
      </c>
      <c r="V151" s="157">
        <f t="shared" si="13"/>
        <v>0.33</v>
      </c>
      <c r="W151" s="157"/>
      <c r="X151" s="157" t="s">
        <v>132</v>
      </c>
      <c r="Y151" s="148"/>
      <c r="Z151" s="148"/>
      <c r="AA151" s="148"/>
      <c r="AB151" s="148"/>
      <c r="AC151" s="148"/>
      <c r="AD151" s="148"/>
      <c r="AE151" s="148"/>
      <c r="AF151" s="148"/>
      <c r="AG151" s="148" t="s">
        <v>133</v>
      </c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</row>
    <row r="152" spans="1:60" outlineLevel="1" x14ac:dyDescent="0.2">
      <c r="A152" s="174">
        <v>87</v>
      </c>
      <c r="B152" s="175" t="s">
        <v>350</v>
      </c>
      <c r="C152" s="184" t="s">
        <v>351</v>
      </c>
      <c r="D152" s="176" t="s">
        <v>157</v>
      </c>
      <c r="E152" s="177">
        <v>1</v>
      </c>
      <c r="F152" s="178"/>
      <c r="G152" s="179">
        <f t="shared" si="7"/>
        <v>0</v>
      </c>
      <c r="H152" s="158"/>
      <c r="I152" s="157">
        <f t="shared" si="8"/>
        <v>0</v>
      </c>
      <c r="J152" s="158"/>
      <c r="K152" s="157">
        <f t="shared" si="9"/>
        <v>0</v>
      </c>
      <c r="L152" s="157">
        <v>21</v>
      </c>
      <c r="M152" s="157">
        <f t="shared" si="10"/>
        <v>0</v>
      </c>
      <c r="N152" s="157">
        <v>0</v>
      </c>
      <c r="O152" s="157">
        <f t="shared" si="11"/>
        <v>0</v>
      </c>
      <c r="P152" s="157">
        <v>0</v>
      </c>
      <c r="Q152" s="157">
        <f t="shared" si="12"/>
        <v>0</v>
      </c>
      <c r="R152" s="157"/>
      <c r="S152" s="157" t="s">
        <v>171</v>
      </c>
      <c r="T152" s="157" t="s">
        <v>172</v>
      </c>
      <c r="U152" s="157">
        <v>0</v>
      </c>
      <c r="V152" s="157">
        <f t="shared" si="13"/>
        <v>0</v>
      </c>
      <c r="W152" s="157"/>
      <c r="X152" s="157" t="s">
        <v>193</v>
      </c>
      <c r="Y152" s="148"/>
      <c r="Z152" s="148"/>
      <c r="AA152" s="148"/>
      <c r="AB152" s="148"/>
      <c r="AC152" s="148"/>
      <c r="AD152" s="148"/>
      <c r="AE152" s="148"/>
      <c r="AF152" s="148"/>
      <c r="AG152" s="148" t="s">
        <v>194</v>
      </c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</row>
    <row r="153" spans="1:60" outlineLevel="1" x14ac:dyDescent="0.2">
      <c r="A153" s="174">
        <v>88</v>
      </c>
      <c r="B153" s="175" t="s">
        <v>352</v>
      </c>
      <c r="C153" s="184" t="s">
        <v>353</v>
      </c>
      <c r="D153" s="176" t="s">
        <v>157</v>
      </c>
      <c r="E153" s="177">
        <v>1</v>
      </c>
      <c r="F153" s="178"/>
      <c r="G153" s="179">
        <f t="shared" si="7"/>
        <v>0</v>
      </c>
      <c r="H153" s="158"/>
      <c r="I153" s="157">
        <f t="shared" si="8"/>
        <v>0</v>
      </c>
      <c r="J153" s="158"/>
      <c r="K153" s="157">
        <f t="shared" si="9"/>
        <v>0</v>
      </c>
      <c r="L153" s="157">
        <v>21</v>
      </c>
      <c r="M153" s="157">
        <f t="shared" si="10"/>
        <v>0</v>
      </c>
      <c r="N153" s="157">
        <v>1.2999999999999999E-4</v>
      </c>
      <c r="O153" s="157">
        <f t="shared" si="11"/>
        <v>0</v>
      </c>
      <c r="P153" s="157">
        <v>0</v>
      </c>
      <c r="Q153" s="157">
        <f t="shared" si="12"/>
        <v>0</v>
      </c>
      <c r="R153" s="157"/>
      <c r="S153" s="157" t="s">
        <v>171</v>
      </c>
      <c r="T153" s="157" t="s">
        <v>172</v>
      </c>
      <c r="U153" s="157">
        <v>0.624</v>
      </c>
      <c r="V153" s="157">
        <f t="shared" si="13"/>
        <v>0.62</v>
      </c>
      <c r="W153" s="157"/>
      <c r="X153" s="157" t="s">
        <v>132</v>
      </c>
      <c r="Y153" s="148"/>
      <c r="Z153" s="148"/>
      <c r="AA153" s="148"/>
      <c r="AB153" s="148"/>
      <c r="AC153" s="148"/>
      <c r="AD153" s="148"/>
      <c r="AE153" s="148"/>
      <c r="AF153" s="148"/>
      <c r="AG153" s="148" t="s">
        <v>133</v>
      </c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</row>
    <row r="154" spans="1:60" outlineLevel="1" x14ac:dyDescent="0.2">
      <c r="A154" s="174">
        <v>89</v>
      </c>
      <c r="B154" s="175" t="s">
        <v>354</v>
      </c>
      <c r="C154" s="184" t="s">
        <v>355</v>
      </c>
      <c r="D154" s="176" t="s">
        <v>157</v>
      </c>
      <c r="E154" s="177">
        <v>1</v>
      </c>
      <c r="F154" s="178"/>
      <c r="G154" s="179">
        <f t="shared" si="7"/>
        <v>0</v>
      </c>
      <c r="H154" s="158"/>
      <c r="I154" s="157">
        <f t="shared" si="8"/>
        <v>0</v>
      </c>
      <c r="J154" s="158"/>
      <c r="K154" s="157">
        <f t="shared" si="9"/>
        <v>0</v>
      </c>
      <c r="L154" s="157">
        <v>21</v>
      </c>
      <c r="M154" s="157">
        <f t="shared" si="10"/>
        <v>0</v>
      </c>
      <c r="N154" s="157">
        <v>2.0000000000000002E-5</v>
      </c>
      <c r="O154" s="157">
        <f t="shared" si="11"/>
        <v>0</v>
      </c>
      <c r="P154" s="157">
        <v>0</v>
      </c>
      <c r="Q154" s="157">
        <f t="shared" si="12"/>
        <v>0</v>
      </c>
      <c r="R154" s="157"/>
      <c r="S154" s="157" t="s">
        <v>130</v>
      </c>
      <c r="T154" s="157" t="s">
        <v>131</v>
      </c>
      <c r="U154" s="157">
        <v>0.16800000000000001</v>
      </c>
      <c r="V154" s="157">
        <f t="shared" si="13"/>
        <v>0.17</v>
      </c>
      <c r="W154" s="157"/>
      <c r="X154" s="157" t="s">
        <v>132</v>
      </c>
      <c r="Y154" s="148"/>
      <c r="Z154" s="148"/>
      <c r="AA154" s="148"/>
      <c r="AB154" s="148"/>
      <c r="AC154" s="148"/>
      <c r="AD154" s="148"/>
      <c r="AE154" s="148"/>
      <c r="AF154" s="148"/>
      <c r="AG154" s="148" t="s">
        <v>133</v>
      </c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</row>
    <row r="155" spans="1:60" outlineLevel="1" x14ac:dyDescent="0.2">
      <c r="A155" s="174">
        <v>90</v>
      </c>
      <c r="B155" s="175" t="s">
        <v>356</v>
      </c>
      <c r="C155" s="184" t="s">
        <v>357</v>
      </c>
      <c r="D155" s="176" t="s">
        <v>170</v>
      </c>
      <c r="E155" s="177">
        <v>1</v>
      </c>
      <c r="F155" s="178"/>
      <c r="G155" s="179">
        <f t="shared" si="7"/>
        <v>0</v>
      </c>
      <c r="H155" s="158"/>
      <c r="I155" s="157">
        <f t="shared" si="8"/>
        <v>0</v>
      </c>
      <c r="J155" s="158"/>
      <c r="K155" s="157">
        <f t="shared" si="9"/>
        <v>0</v>
      </c>
      <c r="L155" s="157">
        <v>21</v>
      </c>
      <c r="M155" s="157">
        <f t="shared" si="10"/>
        <v>0</v>
      </c>
      <c r="N155" s="157">
        <v>6.9999999999999994E-5</v>
      </c>
      <c r="O155" s="157">
        <f t="shared" si="11"/>
        <v>0</v>
      </c>
      <c r="P155" s="157">
        <v>0</v>
      </c>
      <c r="Q155" s="157">
        <f t="shared" si="12"/>
        <v>0</v>
      </c>
      <c r="R155" s="157"/>
      <c r="S155" s="157" t="s">
        <v>171</v>
      </c>
      <c r="T155" s="157" t="s">
        <v>172</v>
      </c>
      <c r="U155" s="157">
        <v>0</v>
      </c>
      <c r="V155" s="157">
        <f t="shared" si="13"/>
        <v>0</v>
      </c>
      <c r="W155" s="157"/>
      <c r="X155" s="157" t="s">
        <v>193</v>
      </c>
      <c r="Y155" s="148"/>
      <c r="Z155" s="148"/>
      <c r="AA155" s="148"/>
      <c r="AB155" s="148"/>
      <c r="AC155" s="148"/>
      <c r="AD155" s="148"/>
      <c r="AE155" s="148"/>
      <c r="AF155" s="148"/>
      <c r="AG155" s="148" t="s">
        <v>194</v>
      </c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</row>
    <row r="156" spans="1:60" outlineLevel="1" x14ac:dyDescent="0.2">
      <c r="A156" s="174">
        <v>91</v>
      </c>
      <c r="B156" s="175" t="s">
        <v>344</v>
      </c>
      <c r="C156" s="184" t="s">
        <v>345</v>
      </c>
      <c r="D156" s="176" t="s">
        <v>157</v>
      </c>
      <c r="E156" s="177">
        <v>1</v>
      </c>
      <c r="F156" s="178"/>
      <c r="G156" s="179">
        <f t="shared" si="7"/>
        <v>0</v>
      </c>
      <c r="H156" s="158"/>
      <c r="I156" s="157">
        <f t="shared" si="8"/>
        <v>0</v>
      </c>
      <c r="J156" s="158"/>
      <c r="K156" s="157">
        <f t="shared" si="9"/>
        <v>0</v>
      </c>
      <c r="L156" s="157">
        <v>21</v>
      </c>
      <c r="M156" s="157">
        <f t="shared" si="10"/>
        <v>0</v>
      </c>
      <c r="N156" s="157">
        <v>1.2E-4</v>
      </c>
      <c r="O156" s="157">
        <f t="shared" si="11"/>
        <v>0</v>
      </c>
      <c r="P156" s="157">
        <v>0</v>
      </c>
      <c r="Q156" s="157">
        <f t="shared" si="12"/>
        <v>0</v>
      </c>
      <c r="R156" s="157"/>
      <c r="S156" s="157" t="s">
        <v>130</v>
      </c>
      <c r="T156" s="157" t="s">
        <v>131</v>
      </c>
      <c r="U156" s="157">
        <v>0.47599999999999998</v>
      </c>
      <c r="V156" s="157">
        <f t="shared" si="13"/>
        <v>0.48</v>
      </c>
      <c r="W156" s="157"/>
      <c r="X156" s="157" t="s">
        <v>132</v>
      </c>
      <c r="Y156" s="148"/>
      <c r="Z156" s="148"/>
      <c r="AA156" s="148"/>
      <c r="AB156" s="148"/>
      <c r="AC156" s="148"/>
      <c r="AD156" s="148"/>
      <c r="AE156" s="148"/>
      <c r="AF156" s="148"/>
      <c r="AG156" s="148" t="s">
        <v>133</v>
      </c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</row>
    <row r="157" spans="1:60" outlineLevel="1" x14ac:dyDescent="0.2">
      <c r="A157" s="174">
        <v>92</v>
      </c>
      <c r="B157" s="175" t="s">
        <v>358</v>
      </c>
      <c r="C157" s="184" t="s">
        <v>359</v>
      </c>
      <c r="D157" s="176" t="s">
        <v>157</v>
      </c>
      <c r="E157" s="177">
        <v>1</v>
      </c>
      <c r="F157" s="178"/>
      <c r="G157" s="179">
        <f t="shared" si="7"/>
        <v>0</v>
      </c>
      <c r="H157" s="158"/>
      <c r="I157" s="157">
        <f t="shared" si="8"/>
        <v>0</v>
      </c>
      <c r="J157" s="158"/>
      <c r="K157" s="157">
        <f t="shared" si="9"/>
        <v>0</v>
      </c>
      <c r="L157" s="157">
        <v>21</v>
      </c>
      <c r="M157" s="157">
        <f t="shared" si="10"/>
        <v>0</v>
      </c>
      <c r="N157" s="157">
        <v>1.72E-3</v>
      </c>
      <c r="O157" s="157">
        <f t="shared" si="11"/>
        <v>0</v>
      </c>
      <c r="P157" s="157">
        <v>0</v>
      </c>
      <c r="Q157" s="157">
        <f t="shared" si="12"/>
        <v>0</v>
      </c>
      <c r="R157" s="157"/>
      <c r="S157" s="157" t="s">
        <v>130</v>
      </c>
      <c r="T157" s="157" t="s">
        <v>172</v>
      </c>
      <c r="U157" s="157">
        <v>0.47599999999999998</v>
      </c>
      <c r="V157" s="157">
        <f t="shared" si="13"/>
        <v>0.48</v>
      </c>
      <c r="W157" s="157"/>
      <c r="X157" s="157" t="s">
        <v>132</v>
      </c>
      <c r="Y157" s="148"/>
      <c r="Z157" s="148"/>
      <c r="AA157" s="148"/>
      <c r="AB157" s="148"/>
      <c r="AC157" s="148"/>
      <c r="AD157" s="148"/>
      <c r="AE157" s="148"/>
      <c r="AF157" s="148"/>
      <c r="AG157" s="148" t="s">
        <v>133</v>
      </c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</row>
    <row r="158" spans="1:60" outlineLevel="1" x14ac:dyDescent="0.2">
      <c r="A158" s="174">
        <v>93</v>
      </c>
      <c r="B158" s="175" t="s">
        <v>360</v>
      </c>
      <c r="C158" s="184" t="s">
        <v>361</v>
      </c>
      <c r="D158" s="176" t="s">
        <v>157</v>
      </c>
      <c r="E158" s="177">
        <v>1</v>
      </c>
      <c r="F158" s="178"/>
      <c r="G158" s="179">
        <f t="shared" si="7"/>
        <v>0</v>
      </c>
      <c r="H158" s="158"/>
      <c r="I158" s="157">
        <f t="shared" si="8"/>
        <v>0</v>
      </c>
      <c r="J158" s="158"/>
      <c r="K158" s="157">
        <f t="shared" si="9"/>
        <v>0</v>
      </c>
      <c r="L158" s="157">
        <v>21</v>
      </c>
      <c r="M158" s="157">
        <f t="shared" si="10"/>
        <v>0</v>
      </c>
      <c r="N158" s="157">
        <v>4.0999999999999999E-4</v>
      </c>
      <c r="O158" s="157">
        <f t="shared" si="11"/>
        <v>0</v>
      </c>
      <c r="P158" s="157">
        <v>0</v>
      </c>
      <c r="Q158" s="157">
        <f t="shared" si="12"/>
        <v>0</v>
      </c>
      <c r="R158" s="157"/>
      <c r="S158" s="157" t="s">
        <v>130</v>
      </c>
      <c r="T158" s="157" t="s">
        <v>172</v>
      </c>
      <c r="U158" s="157">
        <v>0.246</v>
      </c>
      <c r="V158" s="157">
        <f t="shared" si="13"/>
        <v>0.25</v>
      </c>
      <c r="W158" s="157"/>
      <c r="X158" s="157" t="s">
        <v>132</v>
      </c>
      <c r="Y158" s="148"/>
      <c r="Z158" s="148"/>
      <c r="AA158" s="148"/>
      <c r="AB158" s="148"/>
      <c r="AC158" s="148"/>
      <c r="AD158" s="148"/>
      <c r="AE158" s="148"/>
      <c r="AF158" s="148"/>
      <c r="AG158" s="148" t="s">
        <v>133</v>
      </c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</row>
    <row r="159" spans="1:60" outlineLevel="1" x14ac:dyDescent="0.2">
      <c r="A159" s="174">
        <v>94</v>
      </c>
      <c r="B159" s="175" t="s">
        <v>362</v>
      </c>
      <c r="C159" s="184" t="s">
        <v>363</v>
      </c>
      <c r="D159" s="176" t="s">
        <v>157</v>
      </c>
      <c r="E159" s="177">
        <v>1</v>
      </c>
      <c r="F159" s="178"/>
      <c r="G159" s="179">
        <f t="shared" si="7"/>
        <v>0</v>
      </c>
      <c r="H159" s="158"/>
      <c r="I159" s="157">
        <f t="shared" si="8"/>
        <v>0</v>
      </c>
      <c r="J159" s="158"/>
      <c r="K159" s="157">
        <f t="shared" si="9"/>
        <v>0</v>
      </c>
      <c r="L159" s="157">
        <v>21</v>
      </c>
      <c r="M159" s="157">
        <f t="shared" si="10"/>
        <v>0</v>
      </c>
      <c r="N159" s="157">
        <v>2.2000000000000001E-4</v>
      </c>
      <c r="O159" s="157">
        <f t="shared" si="11"/>
        <v>0</v>
      </c>
      <c r="P159" s="157">
        <v>0</v>
      </c>
      <c r="Q159" s="157">
        <f t="shared" si="12"/>
        <v>0</v>
      </c>
      <c r="R159" s="157"/>
      <c r="S159" s="157" t="s">
        <v>130</v>
      </c>
      <c r="T159" s="157" t="s">
        <v>172</v>
      </c>
      <c r="U159" s="157">
        <v>0.246</v>
      </c>
      <c r="V159" s="157">
        <f t="shared" si="13"/>
        <v>0.25</v>
      </c>
      <c r="W159" s="157"/>
      <c r="X159" s="157" t="s">
        <v>132</v>
      </c>
      <c r="Y159" s="148"/>
      <c r="Z159" s="148"/>
      <c r="AA159" s="148"/>
      <c r="AB159" s="148"/>
      <c r="AC159" s="148"/>
      <c r="AD159" s="148"/>
      <c r="AE159" s="148"/>
      <c r="AF159" s="148"/>
      <c r="AG159" s="148" t="s">
        <v>133</v>
      </c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</row>
    <row r="160" spans="1:60" ht="22.5" outlineLevel="1" x14ac:dyDescent="0.2">
      <c r="A160" s="174">
        <v>95</v>
      </c>
      <c r="B160" s="175" t="s">
        <v>364</v>
      </c>
      <c r="C160" s="184" t="s">
        <v>365</v>
      </c>
      <c r="D160" s="176" t="s">
        <v>138</v>
      </c>
      <c r="E160" s="177">
        <v>2.682E-2</v>
      </c>
      <c r="F160" s="178"/>
      <c r="G160" s="179">
        <f t="shared" si="7"/>
        <v>0</v>
      </c>
      <c r="H160" s="158"/>
      <c r="I160" s="157">
        <f t="shared" si="8"/>
        <v>0</v>
      </c>
      <c r="J160" s="158"/>
      <c r="K160" s="157">
        <f t="shared" si="9"/>
        <v>0</v>
      </c>
      <c r="L160" s="157">
        <v>21</v>
      </c>
      <c r="M160" s="157">
        <f t="shared" si="10"/>
        <v>0</v>
      </c>
      <c r="N160" s="157">
        <v>0</v>
      </c>
      <c r="O160" s="157">
        <f t="shared" si="11"/>
        <v>0</v>
      </c>
      <c r="P160" s="157">
        <v>0</v>
      </c>
      <c r="Q160" s="157">
        <f t="shared" si="12"/>
        <v>0</v>
      </c>
      <c r="R160" s="157"/>
      <c r="S160" s="157" t="s">
        <v>130</v>
      </c>
      <c r="T160" s="157" t="s">
        <v>131</v>
      </c>
      <c r="U160" s="157">
        <v>1.629</v>
      </c>
      <c r="V160" s="157">
        <f t="shared" si="13"/>
        <v>0.04</v>
      </c>
      <c r="W160" s="157"/>
      <c r="X160" s="157" t="s">
        <v>239</v>
      </c>
      <c r="Y160" s="148"/>
      <c r="Z160" s="148"/>
      <c r="AA160" s="148"/>
      <c r="AB160" s="148"/>
      <c r="AC160" s="148"/>
      <c r="AD160" s="148"/>
      <c r="AE160" s="148"/>
      <c r="AF160" s="148"/>
      <c r="AG160" s="148" t="s">
        <v>240</v>
      </c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</row>
    <row r="161" spans="1:60" x14ac:dyDescent="0.2">
      <c r="A161" s="162" t="s">
        <v>125</v>
      </c>
      <c r="B161" s="163" t="s">
        <v>81</v>
      </c>
      <c r="C161" s="181" t="s">
        <v>82</v>
      </c>
      <c r="D161" s="164"/>
      <c r="E161" s="165"/>
      <c r="F161" s="166"/>
      <c r="G161" s="167">
        <f>SUMIF(AG162:AG162,"&lt;&gt;NOR",G162:G162)</f>
        <v>0</v>
      </c>
      <c r="H161" s="161"/>
      <c r="I161" s="161">
        <f>SUM(I162:I162)</f>
        <v>0</v>
      </c>
      <c r="J161" s="161"/>
      <c r="K161" s="161">
        <f>SUM(K162:K162)</f>
        <v>0</v>
      </c>
      <c r="L161" s="161"/>
      <c r="M161" s="161">
        <f>SUM(M162:M162)</f>
        <v>0</v>
      </c>
      <c r="N161" s="161"/>
      <c r="O161" s="161">
        <f>SUM(O162:O162)</f>
        <v>0</v>
      </c>
      <c r="P161" s="161"/>
      <c r="Q161" s="161">
        <f>SUM(Q162:Q162)</f>
        <v>0</v>
      </c>
      <c r="R161" s="161"/>
      <c r="S161" s="161"/>
      <c r="T161" s="161"/>
      <c r="U161" s="161"/>
      <c r="V161" s="161">
        <f>SUM(V162:V162)</f>
        <v>0</v>
      </c>
      <c r="W161" s="161"/>
      <c r="X161" s="161"/>
      <c r="AG161" t="s">
        <v>126</v>
      </c>
    </row>
    <row r="162" spans="1:60" outlineLevel="1" x14ac:dyDescent="0.2">
      <c r="A162" s="174">
        <v>96</v>
      </c>
      <c r="B162" s="175" t="s">
        <v>366</v>
      </c>
      <c r="C162" s="184" t="s">
        <v>82</v>
      </c>
      <c r="D162" s="176" t="s">
        <v>170</v>
      </c>
      <c r="E162" s="177">
        <v>1</v>
      </c>
      <c r="F162" s="178"/>
      <c r="G162" s="179">
        <f>ROUND(E162*F162,2)</f>
        <v>0</v>
      </c>
      <c r="H162" s="158"/>
      <c r="I162" s="157">
        <f>ROUND(E162*H162,2)</f>
        <v>0</v>
      </c>
      <c r="J162" s="158"/>
      <c r="K162" s="157">
        <f>ROUND(E162*J162,2)</f>
        <v>0</v>
      </c>
      <c r="L162" s="157">
        <v>21</v>
      </c>
      <c r="M162" s="157">
        <f>G162*(1+L162/100)</f>
        <v>0</v>
      </c>
      <c r="N162" s="157">
        <v>0</v>
      </c>
      <c r="O162" s="157">
        <f>ROUND(E162*N162,2)</f>
        <v>0</v>
      </c>
      <c r="P162" s="157">
        <v>0</v>
      </c>
      <c r="Q162" s="157">
        <f>ROUND(E162*P162,2)</f>
        <v>0</v>
      </c>
      <c r="R162" s="157"/>
      <c r="S162" s="157" t="s">
        <v>171</v>
      </c>
      <c r="T162" s="157" t="s">
        <v>172</v>
      </c>
      <c r="U162" s="157">
        <v>0</v>
      </c>
      <c r="V162" s="157">
        <f>ROUND(E162*U162,2)</f>
        <v>0</v>
      </c>
      <c r="W162" s="157"/>
      <c r="X162" s="157" t="s">
        <v>132</v>
      </c>
      <c r="Y162" s="148"/>
      <c r="Z162" s="148"/>
      <c r="AA162" s="148"/>
      <c r="AB162" s="148"/>
      <c r="AC162" s="148"/>
      <c r="AD162" s="148"/>
      <c r="AE162" s="148"/>
      <c r="AF162" s="148"/>
      <c r="AG162" s="148" t="s">
        <v>133</v>
      </c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</row>
    <row r="163" spans="1:60" x14ac:dyDescent="0.2">
      <c r="A163" s="162" t="s">
        <v>125</v>
      </c>
      <c r="B163" s="163" t="s">
        <v>83</v>
      </c>
      <c r="C163" s="181" t="s">
        <v>84</v>
      </c>
      <c r="D163" s="164"/>
      <c r="E163" s="165"/>
      <c r="F163" s="166"/>
      <c r="G163" s="167">
        <f>SUMIF(AG164:AG168,"&lt;&gt;NOR",G164:G168)</f>
        <v>0</v>
      </c>
      <c r="H163" s="161"/>
      <c r="I163" s="161">
        <f>SUM(I164:I168)</f>
        <v>0</v>
      </c>
      <c r="J163" s="161"/>
      <c r="K163" s="161">
        <f>SUM(K164:K168)</f>
        <v>0</v>
      </c>
      <c r="L163" s="161"/>
      <c r="M163" s="161">
        <f>SUM(M164:M168)</f>
        <v>0</v>
      </c>
      <c r="N163" s="161"/>
      <c r="O163" s="161">
        <f>SUM(O164:O168)</f>
        <v>0.05</v>
      </c>
      <c r="P163" s="161"/>
      <c r="Q163" s="161">
        <f>SUM(Q164:Q168)</f>
        <v>0</v>
      </c>
      <c r="R163" s="161"/>
      <c r="S163" s="161"/>
      <c r="T163" s="161"/>
      <c r="U163" s="161"/>
      <c r="V163" s="161">
        <f>SUM(V164:V168)</f>
        <v>3.0700000000000003</v>
      </c>
      <c r="W163" s="161"/>
      <c r="X163" s="161"/>
      <c r="AG163" t="s">
        <v>126</v>
      </c>
    </row>
    <row r="164" spans="1:60" outlineLevel="1" x14ac:dyDescent="0.2">
      <c r="A164" s="174">
        <v>97</v>
      </c>
      <c r="B164" s="175" t="s">
        <v>367</v>
      </c>
      <c r="C164" s="184" t="s">
        <v>368</v>
      </c>
      <c r="D164" s="176" t="s">
        <v>157</v>
      </c>
      <c r="E164" s="177">
        <v>1</v>
      </c>
      <c r="F164" s="178"/>
      <c r="G164" s="179">
        <f>ROUND(E164*F164,2)</f>
        <v>0</v>
      </c>
      <c r="H164" s="158"/>
      <c r="I164" s="157">
        <f>ROUND(E164*H164,2)</f>
        <v>0</v>
      </c>
      <c r="J164" s="158"/>
      <c r="K164" s="157">
        <f>ROUND(E164*J164,2)</f>
        <v>0</v>
      </c>
      <c r="L164" s="157">
        <v>21</v>
      </c>
      <c r="M164" s="157">
        <f>G164*(1+L164/100)</f>
        <v>0</v>
      </c>
      <c r="N164" s="157">
        <v>0</v>
      </c>
      <c r="O164" s="157">
        <f>ROUND(E164*N164,2)</f>
        <v>0</v>
      </c>
      <c r="P164" s="157">
        <v>0</v>
      </c>
      <c r="Q164" s="157">
        <f>ROUND(E164*P164,2)</f>
        <v>0</v>
      </c>
      <c r="R164" s="157"/>
      <c r="S164" s="157" t="s">
        <v>130</v>
      </c>
      <c r="T164" s="157" t="s">
        <v>131</v>
      </c>
      <c r="U164" s="157">
        <v>1.5</v>
      </c>
      <c r="V164" s="157">
        <f>ROUND(E164*U164,2)</f>
        <v>1.5</v>
      </c>
      <c r="W164" s="157"/>
      <c r="X164" s="157" t="s">
        <v>132</v>
      </c>
      <c r="Y164" s="148"/>
      <c r="Z164" s="148"/>
      <c r="AA164" s="148"/>
      <c r="AB164" s="148"/>
      <c r="AC164" s="148"/>
      <c r="AD164" s="148"/>
      <c r="AE164" s="148"/>
      <c r="AF164" s="148"/>
      <c r="AG164" s="148" t="s">
        <v>133</v>
      </c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</row>
    <row r="165" spans="1:60" outlineLevel="1" x14ac:dyDescent="0.2">
      <c r="A165" s="174">
        <v>98</v>
      </c>
      <c r="B165" s="175" t="s">
        <v>369</v>
      </c>
      <c r="C165" s="184" t="s">
        <v>370</v>
      </c>
      <c r="D165" s="176" t="s">
        <v>157</v>
      </c>
      <c r="E165" s="177">
        <v>1</v>
      </c>
      <c r="F165" s="178"/>
      <c r="G165" s="179">
        <f>ROUND(E165*F165,2)</f>
        <v>0</v>
      </c>
      <c r="H165" s="158"/>
      <c r="I165" s="157">
        <f>ROUND(E165*H165,2)</f>
        <v>0</v>
      </c>
      <c r="J165" s="158"/>
      <c r="K165" s="157">
        <f>ROUND(E165*J165,2)</f>
        <v>0</v>
      </c>
      <c r="L165" s="157">
        <v>21</v>
      </c>
      <c r="M165" s="157">
        <f>G165*(1+L165/100)</f>
        <v>0</v>
      </c>
      <c r="N165" s="157">
        <v>2.9000000000000001E-2</v>
      </c>
      <c r="O165" s="157">
        <f>ROUND(E165*N165,2)</f>
        <v>0.03</v>
      </c>
      <c r="P165" s="157">
        <v>0</v>
      </c>
      <c r="Q165" s="157">
        <f>ROUND(E165*P165,2)</f>
        <v>0</v>
      </c>
      <c r="R165" s="157" t="s">
        <v>371</v>
      </c>
      <c r="S165" s="157" t="s">
        <v>130</v>
      </c>
      <c r="T165" s="157" t="s">
        <v>131</v>
      </c>
      <c r="U165" s="157">
        <v>0</v>
      </c>
      <c r="V165" s="157">
        <f>ROUND(E165*U165,2)</f>
        <v>0</v>
      </c>
      <c r="W165" s="157"/>
      <c r="X165" s="157" t="s">
        <v>193</v>
      </c>
      <c r="Y165" s="148"/>
      <c r="Z165" s="148"/>
      <c r="AA165" s="148"/>
      <c r="AB165" s="148"/>
      <c r="AC165" s="148"/>
      <c r="AD165" s="148"/>
      <c r="AE165" s="148"/>
      <c r="AF165" s="148"/>
      <c r="AG165" s="148" t="s">
        <v>194</v>
      </c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</row>
    <row r="166" spans="1:60" outlineLevel="1" x14ac:dyDescent="0.2">
      <c r="A166" s="174">
        <v>99</v>
      </c>
      <c r="B166" s="175" t="s">
        <v>372</v>
      </c>
      <c r="C166" s="184" t="s">
        <v>373</v>
      </c>
      <c r="D166" s="176" t="s">
        <v>157</v>
      </c>
      <c r="E166" s="177">
        <v>1</v>
      </c>
      <c r="F166" s="178"/>
      <c r="G166" s="179">
        <f>ROUND(E166*F166,2)</f>
        <v>0</v>
      </c>
      <c r="H166" s="158"/>
      <c r="I166" s="157">
        <f>ROUND(E166*H166,2)</f>
        <v>0</v>
      </c>
      <c r="J166" s="158"/>
      <c r="K166" s="157">
        <f>ROUND(E166*J166,2)</f>
        <v>0</v>
      </c>
      <c r="L166" s="157">
        <v>21</v>
      </c>
      <c r="M166" s="157">
        <f>G166*(1+L166/100)</f>
        <v>0</v>
      </c>
      <c r="N166" s="157">
        <v>0</v>
      </c>
      <c r="O166" s="157">
        <f>ROUND(E166*N166,2)</f>
        <v>0</v>
      </c>
      <c r="P166" s="157">
        <v>0</v>
      </c>
      <c r="Q166" s="157">
        <f>ROUND(E166*P166,2)</f>
        <v>0</v>
      </c>
      <c r="R166" s="157"/>
      <c r="S166" s="157" t="s">
        <v>130</v>
      </c>
      <c r="T166" s="157" t="s">
        <v>131</v>
      </c>
      <c r="U166" s="157">
        <v>1.45</v>
      </c>
      <c r="V166" s="157">
        <f>ROUND(E166*U166,2)</f>
        <v>1.45</v>
      </c>
      <c r="W166" s="157"/>
      <c r="X166" s="157" t="s">
        <v>132</v>
      </c>
      <c r="Y166" s="148"/>
      <c r="Z166" s="148"/>
      <c r="AA166" s="148"/>
      <c r="AB166" s="148"/>
      <c r="AC166" s="148"/>
      <c r="AD166" s="148"/>
      <c r="AE166" s="148"/>
      <c r="AF166" s="148"/>
      <c r="AG166" s="148" t="s">
        <v>133</v>
      </c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</row>
    <row r="167" spans="1:60" outlineLevel="1" x14ac:dyDescent="0.2">
      <c r="A167" s="174">
        <v>100</v>
      </c>
      <c r="B167" s="175" t="s">
        <v>374</v>
      </c>
      <c r="C167" s="184" t="s">
        <v>375</v>
      </c>
      <c r="D167" s="176" t="s">
        <v>157</v>
      </c>
      <c r="E167" s="177">
        <v>1</v>
      </c>
      <c r="F167" s="178"/>
      <c r="G167" s="179">
        <f>ROUND(E167*F167,2)</f>
        <v>0</v>
      </c>
      <c r="H167" s="158"/>
      <c r="I167" s="157">
        <f>ROUND(E167*H167,2)</f>
        <v>0</v>
      </c>
      <c r="J167" s="158"/>
      <c r="K167" s="157">
        <f>ROUND(E167*J167,2)</f>
        <v>0</v>
      </c>
      <c r="L167" s="157">
        <v>21</v>
      </c>
      <c r="M167" s="157">
        <f>G167*(1+L167/100)</f>
        <v>0</v>
      </c>
      <c r="N167" s="157">
        <v>1.7999999999999999E-2</v>
      </c>
      <c r="O167" s="157">
        <f>ROUND(E167*N167,2)</f>
        <v>0.02</v>
      </c>
      <c r="P167" s="157">
        <v>0</v>
      </c>
      <c r="Q167" s="157">
        <f>ROUND(E167*P167,2)</f>
        <v>0</v>
      </c>
      <c r="R167" s="157" t="s">
        <v>371</v>
      </c>
      <c r="S167" s="157" t="s">
        <v>130</v>
      </c>
      <c r="T167" s="157" t="s">
        <v>131</v>
      </c>
      <c r="U167" s="157">
        <v>0</v>
      </c>
      <c r="V167" s="157">
        <f>ROUND(E167*U167,2)</f>
        <v>0</v>
      </c>
      <c r="W167" s="157"/>
      <c r="X167" s="157" t="s">
        <v>193</v>
      </c>
      <c r="Y167" s="148"/>
      <c r="Z167" s="148"/>
      <c r="AA167" s="148"/>
      <c r="AB167" s="148"/>
      <c r="AC167" s="148"/>
      <c r="AD167" s="148"/>
      <c r="AE167" s="148"/>
      <c r="AF167" s="148"/>
      <c r="AG167" s="148" t="s">
        <v>194</v>
      </c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</row>
    <row r="168" spans="1:60" outlineLevel="1" x14ac:dyDescent="0.2">
      <c r="A168" s="174">
        <v>101</v>
      </c>
      <c r="B168" s="175" t="s">
        <v>376</v>
      </c>
      <c r="C168" s="184" t="s">
        <v>377</v>
      </c>
      <c r="D168" s="176" t="s">
        <v>138</v>
      </c>
      <c r="E168" s="177">
        <v>4.7E-2</v>
      </c>
      <c r="F168" s="178"/>
      <c r="G168" s="179">
        <f>ROUND(E168*F168,2)</f>
        <v>0</v>
      </c>
      <c r="H168" s="158"/>
      <c r="I168" s="157">
        <f>ROUND(E168*H168,2)</f>
        <v>0</v>
      </c>
      <c r="J168" s="158"/>
      <c r="K168" s="157">
        <f>ROUND(E168*J168,2)</f>
        <v>0</v>
      </c>
      <c r="L168" s="157">
        <v>21</v>
      </c>
      <c r="M168" s="157">
        <f>G168*(1+L168/100)</f>
        <v>0</v>
      </c>
      <c r="N168" s="157">
        <v>0</v>
      </c>
      <c r="O168" s="157">
        <f>ROUND(E168*N168,2)</f>
        <v>0</v>
      </c>
      <c r="P168" s="157">
        <v>0</v>
      </c>
      <c r="Q168" s="157">
        <f>ROUND(E168*P168,2)</f>
        <v>0</v>
      </c>
      <c r="R168" s="157"/>
      <c r="S168" s="157" t="s">
        <v>130</v>
      </c>
      <c r="T168" s="157" t="s">
        <v>131</v>
      </c>
      <c r="U168" s="157">
        <v>2.4470000000000001</v>
      </c>
      <c r="V168" s="157">
        <f>ROUND(E168*U168,2)</f>
        <v>0.12</v>
      </c>
      <c r="W168" s="157"/>
      <c r="X168" s="157" t="s">
        <v>239</v>
      </c>
      <c r="Y168" s="148"/>
      <c r="Z168" s="148"/>
      <c r="AA168" s="148"/>
      <c r="AB168" s="148"/>
      <c r="AC168" s="148"/>
      <c r="AD168" s="148"/>
      <c r="AE168" s="148"/>
      <c r="AF168" s="148"/>
      <c r="AG168" s="148" t="s">
        <v>240</v>
      </c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</row>
    <row r="169" spans="1:60" x14ac:dyDescent="0.2">
      <c r="A169" s="162" t="s">
        <v>125</v>
      </c>
      <c r="B169" s="163" t="s">
        <v>85</v>
      </c>
      <c r="C169" s="181" t="s">
        <v>86</v>
      </c>
      <c r="D169" s="164"/>
      <c r="E169" s="165"/>
      <c r="F169" s="166"/>
      <c r="G169" s="167">
        <f>SUMIF(AG170:AG183,"&lt;&gt;NOR",G170:G183)</f>
        <v>0</v>
      </c>
      <c r="H169" s="161"/>
      <c r="I169" s="161">
        <f>SUM(I170:I183)</f>
        <v>0</v>
      </c>
      <c r="J169" s="161"/>
      <c r="K169" s="161">
        <f>SUM(K170:K183)</f>
        <v>0</v>
      </c>
      <c r="L169" s="161"/>
      <c r="M169" s="161">
        <f>SUM(M170:M183)</f>
        <v>0</v>
      </c>
      <c r="N169" s="161"/>
      <c r="O169" s="161">
        <f>SUM(O170:O183)</f>
        <v>0.08</v>
      </c>
      <c r="P169" s="161"/>
      <c r="Q169" s="161">
        <f>SUM(Q170:Q183)</f>
        <v>0.08</v>
      </c>
      <c r="R169" s="161"/>
      <c r="S169" s="161"/>
      <c r="T169" s="161"/>
      <c r="U169" s="161"/>
      <c r="V169" s="161">
        <f>SUM(V170:V183)</f>
        <v>19.059999999999999</v>
      </c>
      <c r="W169" s="161"/>
      <c r="X169" s="161"/>
      <c r="AG169" t="s">
        <v>126</v>
      </c>
    </row>
    <row r="170" spans="1:60" outlineLevel="1" x14ac:dyDescent="0.2">
      <c r="A170" s="168">
        <v>102</v>
      </c>
      <c r="B170" s="169" t="s">
        <v>378</v>
      </c>
      <c r="C170" s="182" t="s">
        <v>379</v>
      </c>
      <c r="D170" s="170" t="s">
        <v>145</v>
      </c>
      <c r="E170" s="171">
        <v>16.392700000000001</v>
      </c>
      <c r="F170" s="172"/>
      <c r="G170" s="173">
        <f>ROUND(E170*F170,2)</f>
        <v>0</v>
      </c>
      <c r="H170" s="158"/>
      <c r="I170" s="157">
        <f>ROUND(E170*H170,2)</f>
        <v>0</v>
      </c>
      <c r="J170" s="158"/>
      <c r="K170" s="157">
        <f>ROUND(E170*J170,2)</f>
        <v>0</v>
      </c>
      <c r="L170" s="157">
        <v>21</v>
      </c>
      <c r="M170" s="157">
        <f>G170*(1+L170/100)</f>
        <v>0</v>
      </c>
      <c r="N170" s="157">
        <v>0</v>
      </c>
      <c r="O170" s="157">
        <f>ROUND(E170*N170,2)</f>
        <v>0</v>
      </c>
      <c r="P170" s="157">
        <v>0</v>
      </c>
      <c r="Q170" s="157">
        <f>ROUND(E170*P170,2)</f>
        <v>0</v>
      </c>
      <c r="R170" s="157"/>
      <c r="S170" s="157" t="s">
        <v>130</v>
      </c>
      <c r="T170" s="157" t="s">
        <v>131</v>
      </c>
      <c r="U170" s="157">
        <v>4.5999999999999999E-2</v>
      </c>
      <c r="V170" s="157">
        <f>ROUND(E170*U170,2)</f>
        <v>0.75</v>
      </c>
      <c r="W170" s="157"/>
      <c r="X170" s="157" t="s">
        <v>132</v>
      </c>
      <c r="Y170" s="148"/>
      <c r="Z170" s="148"/>
      <c r="AA170" s="148"/>
      <c r="AB170" s="148"/>
      <c r="AC170" s="148"/>
      <c r="AD170" s="148"/>
      <c r="AE170" s="148"/>
      <c r="AF170" s="148"/>
      <c r="AG170" s="148" t="s">
        <v>133</v>
      </c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</row>
    <row r="171" spans="1:60" ht="22.5" outlineLevel="1" x14ac:dyDescent="0.2">
      <c r="A171" s="155"/>
      <c r="B171" s="156"/>
      <c r="C171" s="183" t="s">
        <v>187</v>
      </c>
      <c r="D171" s="159"/>
      <c r="E171" s="160">
        <v>16.392700000000001</v>
      </c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48"/>
      <c r="Z171" s="148"/>
      <c r="AA171" s="148"/>
      <c r="AB171" s="148"/>
      <c r="AC171" s="148"/>
      <c r="AD171" s="148"/>
      <c r="AE171" s="148"/>
      <c r="AF171" s="148"/>
      <c r="AG171" s="148" t="s">
        <v>135</v>
      </c>
      <c r="AH171" s="148">
        <v>0</v>
      </c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</row>
    <row r="172" spans="1:60" outlineLevel="1" x14ac:dyDescent="0.2">
      <c r="A172" s="168">
        <v>103</v>
      </c>
      <c r="B172" s="169" t="s">
        <v>380</v>
      </c>
      <c r="C172" s="182" t="s">
        <v>381</v>
      </c>
      <c r="D172" s="170" t="s">
        <v>179</v>
      </c>
      <c r="E172" s="171">
        <v>16.04</v>
      </c>
      <c r="F172" s="172"/>
      <c r="G172" s="173">
        <f>ROUND(E172*F172,2)</f>
        <v>0</v>
      </c>
      <c r="H172" s="158"/>
      <c r="I172" s="157">
        <f>ROUND(E172*H172,2)</f>
        <v>0</v>
      </c>
      <c r="J172" s="158"/>
      <c r="K172" s="157">
        <f>ROUND(E172*J172,2)</f>
        <v>0</v>
      </c>
      <c r="L172" s="157">
        <v>21</v>
      </c>
      <c r="M172" s="157">
        <f>G172*(1+L172/100)</f>
        <v>0</v>
      </c>
      <c r="N172" s="157">
        <v>0</v>
      </c>
      <c r="O172" s="157">
        <f>ROUND(E172*N172,2)</f>
        <v>0</v>
      </c>
      <c r="P172" s="157">
        <v>8.0000000000000007E-5</v>
      </c>
      <c r="Q172" s="157">
        <f>ROUND(E172*P172,2)</f>
        <v>0</v>
      </c>
      <c r="R172" s="157"/>
      <c r="S172" s="157" t="s">
        <v>130</v>
      </c>
      <c r="T172" s="157" t="s">
        <v>131</v>
      </c>
      <c r="U172" s="157">
        <v>3.5000000000000003E-2</v>
      </c>
      <c r="V172" s="157">
        <f>ROUND(E172*U172,2)</f>
        <v>0.56000000000000005</v>
      </c>
      <c r="W172" s="157"/>
      <c r="X172" s="157" t="s">
        <v>132</v>
      </c>
      <c r="Y172" s="148"/>
      <c r="Z172" s="148"/>
      <c r="AA172" s="148"/>
      <c r="AB172" s="148"/>
      <c r="AC172" s="148"/>
      <c r="AD172" s="148"/>
      <c r="AE172" s="148"/>
      <c r="AF172" s="148"/>
      <c r="AG172" s="148" t="s">
        <v>133</v>
      </c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</row>
    <row r="173" spans="1:60" outlineLevel="1" x14ac:dyDescent="0.2">
      <c r="A173" s="155"/>
      <c r="B173" s="156"/>
      <c r="C173" s="183" t="s">
        <v>382</v>
      </c>
      <c r="D173" s="159"/>
      <c r="E173" s="160">
        <v>16.04</v>
      </c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48"/>
      <c r="Z173" s="148"/>
      <c r="AA173" s="148"/>
      <c r="AB173" s="148"/>
      <c r="AC173" s="148"/>
      <c r="AD173" s="148"/>
      <c r="AE173" s="148"/>
      <c r="AF173" s="148"/>
      <c r="AG173" s="148" t="s">
        <v>135</v>
      </c>
      <c r="AH173" s="148">
        <v>0</v>
      </c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</row>
    <row r="174" spans="1:60" ht="22.5" outlineLevel="1" x14ac:dyDescent="0.2">
      <c r="A174" s="174">
        <v>104</v>
      </c>
      <c r="B174" s="175" t="s">
        <v>383</v>
      </c>
      <c r="C174" s="184" t="s">
        <v>384</v>
      </c>
      <c r="D174" s="176" t="s">
        <v>179</v>
      </c>
      <c r="E174" s="177">
        <v>16.04</v>
      </c>
      <c r="F174" s="178"/>
      <c r="G174" s="179">
        <f>ROUND(E174*F174,2)</f>
        <v>0</v>
      </c>
      <c r="H174" s="158"/>
      <c r="I174" s="157">
        <f>ROUND(E174*H174,2)</f>
        <v>0</v>
      </c>
      <c r="J174" s="158"/>
      <c r="K174" s="157">
        <f>ROUND(E174*J174,2)</f>
        <v>0</v>
      </c>
      <c r="L174" s="157">
        <v>21</v>
      </c>
      <c r="M174" s="157">
        <f>G174*(1+L174/100)</f>
        <v>0</v>
      </c>
      <c r="N174" s="157">
        <v>8.0000000000000007E-5</v>
      </c>
      <c r="O174" s="157">
        <f>ROUND(E174*N174,2)</f>
        <v>0</v>
      </c>
      <c r="P174" s="157">
        <v>0</v>
      </c>
      <c r="Q174" s="157">
        <f>ROUND(E174*P174,2)</f>
        <v>0</v>
      </c>
      <c r="R174" s="157"/>
      <c r="S174" s="157" t="s">
        <v>130</v>
      </c>
      <c r="T174" s="157" t="s">
        <v>131</v>
      </c>
      <c r="U174" s="157">
        <v>0.13719999999999999</v>
      </c>
      <c r="V174" s="157">
        <f>ROUND(E174*U174,2)</f>
        <v>2.2000000000000002</v>
      </c>
      <c r="W174" s="157"/>
      <c r="X174" s="157" t="s">
        <v>132</v>
      </c>
      <c r="Y174" s="148"/>
      <c r="Z174" s="148"/>
      <c r="AA174" s="148"/>
      <c r="AB174" s="148"/>
      <c r="AC174" s="148"/>
      <c r="AD174" s="148"/>
      <c r="AE174" s="148"/>
      <c r="AF174" s="148"/>
      <c r="AG174" s="148" t="s">
        <v>133</v>
      </c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</row>
    <row r="175" spans="1:60" outlineLevel="1" x14ac:dyDescent="0.2">
      <c r="A175" s="168">
        <v>105</v>
      </c>
      <c r="B175" s="169" t="s">
        <v>385</v>
      </c>
      <c r="C175" s="182" t="s">
        <v>386</v>
      </c>
      <c r="D175" s="170" t="s">
        <v>179</v>
      </c>
      <c r="E175" s="171">
        <v>16.04</v>
      </c>
      <c r="F175" s="172"/>
      <c r="G175" s="173">
        <f>ROUND(E175*F175,2)</f>
        <v>0</v>
      </c>
      <c r="H175" s="158"/>
      <c r="I175" s="157">
        <f>ROUND(E175*H175,2)</f>
        <v>0</v>
      </c>
      <c r="J175" s="158"/>
      <c r="K175" s="157">
        <f>ROUND(E175*J175,2)</f>
        <v>0</v>
      </c>
      <c r="L175" s="157">
        <v>21</v>
      </c>
      <c r="M175" s="157">
        <f>G175*(1+L175/100)</f>
        <v>0</v>
      </c>
      <c r="N175" s="157">
        <v>2.2000000000000001E-4</v>
      </c>
      <c r="O175" s="157">
        <f>ROUND(E175*N175,2)</f>
        <v>0</v>
      </c>
      <c r="P175" s="157">
        <v>0</v>
      </c>
      <c r="Q175" s="157">
        <f>ROUND(E175*P175,2)</f>
        <v>0</v>
      </c>
      <c r="R175" s="157"/>
      <c r="S175" s="157" t="s">
        <v>130</v>
      </c>
      <c r="T175" s="157" t="s">
        <v>131</v>
      </c>
      <c r="U175" s="157">
        <v>0.23</v>
      </c>
      <c r="V175" s="157">
        <f>ROUND(E175*U175,2)</f>
        <v>3.69</v>
      </c>
      <c r="W175" s="157"/>
      <c r="X175" s="157" t="s">
        <v>132</v>
      </c>
      <c r="Y175" s="148"/>
      <c r="Z175" s="148"/>
      <c r="AA175" s="148"/>
      <c r="AB175" s="148"/>
      <c r="AC175" s="148"/>
      <c r="AD175" s="148"/>
      <c r="AE175" s="148"/>
      <c r="AF175" s="148"/>
      <c r="AG175" s="148" t="s">
        <v>133</v>
      </c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</row>
    <row r="176" spans="1:60" outlineLevel="1" x14ac:dyDescent="0.2">
      <c r="A176" s="155"/>
      <c r="B176" s="156"/>
      <c r="C176" s="259" t="s">
        <v>387</v>
      </c>
      <c r="D176" s="260"/>
      <c r="E176" s="260"/>
      <c r="F176" s="260"/>
      <c r="G176" s="260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48"/>
      <c r="Z176" s="148"/>
      <c r="AA176" s="148"/>
      <c r="AB176" s="148"/>
      <c r="AC176" s="148"/>
      <c r="AD176" s="148"/>
      <c r="AE176" s="148"/>
      <c r="AF176" s="148"/>
      <c r="AG176" s="148" t="s">
        <v>166</v>
      </c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</row>
    <row r="177" spans="1:60" ht="22.5" outlineLevel="1" x14ac:dyDescent="0.2">
      <c r="A177" s="168">
        <v>106</v>
      </c>
      <c r="B177" s="169" t="s">
        <v>388</v>
      </c>
      <c r="C177" s="182" t="s">
        <v>389</v>
      </c>
      <c r="D177" s="170" t="s">
        <v>145</v>
      </c>
      <c r="E177" s="171">
        <v>16.392700000000001</v>
      </c>
      <c r="F177" s="172"/>
      <c r="G177" s="173">
        <f>ROUND(E177*F177,2)</f>
        <v>0</v>
      </c>
      <c r="H177" s="158"/>
      <c r="I177" s="157">
        <f>ROUND(E177*H177,2)</f>
        <v>0</v>
      </c>
      <c r="J177" s="158"/>
      <c r="K177" s="157">
        <f>ROUND(E177*J177,2)</f>
        <v>0</v>
      </c>
      <c r="L177" s="157">
        <v>21</v>
      </c>
      <c r="M177" s="157">
        <f>G177*(1+L177/100)</f>
        <v>0</v>
      </c>
      <c r="N177" s="157">
        <v>0</v>
      </c>
      <c r="O177" s="157">
        <f>ROUND(E177*N177,2)</f>
        <v>0</v>
      </c>
      <c r="P177" s="157">
        <v>5.0000000000000001E-3</v>
      </c>
      <c r="Q177" s="157">
        <f>ROUND(E177*P177,2)</f>
        <v>0.08</v>
      </c>
      <c r="R177" s="157"/>
      <c r="S177" s="157" t="s">
        <v>130</v>
      </c>
      <c r="T177" s="157" t="s">
        <v>131</v>
      </c>
      <c r="U177" s="157">
        <v>0.26800000000000002</v>
      </c>
      <c r="V177" s="157">
        <f>ROUND(E177*U177,2)</f>
        <v>4.3899999999999997</v>
      </c>
      <c r="W177" s="157"/>
      <c r="X177" s="157" t="s">
        <v>132</v>
      </c>
      <c r="Y177" s="148"/>
      <c r="Z177" s="148"/>
      <c r="AA177" s="148"/>
      <c r="AB177" s="148"/>
      <c r="AC177" s="148"/>
      <c r="AD177" s="148"/>
      <c r="AE177" s="148"/>
      <c r="AF177" s="148"/>
      <c r="AG177" s="148" t="s">
        <v>133</v>
      </c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</row>
    <row r="178" spans="1:60" ht="22.5" outlineLevel="1" x14ac:dyDescent="0.2">
      <c r="A178" s="155"/>
      <c r="B178" s="156"/>
      <c r="C178" s="183" t="s">
        <v>187</v>
      </c>
      <c r="D178" s="159"/>
      <c r="E178" s="160">
        <v>16.392700000000001</v>
      </c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48"/>
      <c r="Z178" s="148"/>
      <c r="AA178" s="148"/>
      <c r="AB178" s="148"/>
      <c r="AC178" s="148"/>
      <c r="AD178" s="148"/>
      <c r="AE178" s="148"/>
      <c r="AF178" s="148"/>
      <c r="AG178" s="148" t="s">
        <v>135</v>
      </c>
      <c r="AH178" s="148">
        <v>0</v>
      </c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</row>
    <row r="179" spans="1:60" ht="22.5" outlineLevel="1" x14ac:dyDescent="0.2">
      <c r="A179" s="174">
        <v>107</v>
      </c>
      <c r="B179" s="175" t="s">
        <v>390</v>
      </c>
      <c r="C179" s="184" t="s">
        <v>391</v>
      </c>
      <c r="D179" s="176" t="s">
        <v>145</v>
      </c>
      <c r="E179" s="177">
        <v>16.39</v>
      </c>
      <c r="F179" s="178"/>
      <c r="G179" s="179">
        <f>ROUND(E179*F179,2)</f>
        <v>0</v>
      </c>
      <c r="H179" s="158"/>
      <c r="I179" s="157">
        <f>ROUND(E179*H179,2)</f>
        <v>0</v>
      </c>
      <c r="J179" s="158"/>
      <c r="K179" s="157">
        <f>ROUND(E179*J179,2)</f>
        <v>0</v>
      </c>
      <c r="L179" s="157">
        <v>21</v>
      </c>
      <c r="M179" s="157">
        <f>G179*(1+L179/100)</f>
        <v>0</v>
      </c>
      <c r="N179" s="157">
        <v>3.3E-4</v>
      </c>
      <c r="O179" s="157">
        <f>ROUND(E179*N179,2)</f>
        <v>0.01</v>
      </c>
      <c r="P179" s="157">
        <v>0</v>
      </c>
      <c r="Q179" s="157">
        <f>ROUND(E179*P179,2)</f>
        <v>0</v>
      </c>
      <c r="R179" s="157"/>
      <c r="S179" s="157" t="s">
        <v>130</v>
      </c>
      <c r="T179" s="157" t="s">
        <v>131</v>
      </c>
      <c r="U179" s="157">
        <v>0.45</v>
      </c>
      <c r="V179" s="157">
        <f>ROUND(E179*U179,2)</f>
        <v>7.38</v>
      </c>
      <c r="W179" s="157"/>
      <c r="X179" s="157" t="s">
        <v>132</v>
      </c>
      <c r="Y179" s="148"/>
      <c r="Z179" s="148"/>
      <c r="AA179" s="148"/>
      <c r="AB179" s="148"/>
      <c r="AC179" s="148"/>
      <c r="AD179" s="148"/>
      <c r="AE179" s="148"/>
      <c r="AF179" s="148"/>
      <c r="AG179" s="148" t="s">
        <v>133</v>
      </c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</row>
    <row r="180" spans="1:60" outlineLevel="1" x14ac:dyDescent="0.2">
      <c r="A180" s="174">
        <v>108</v>
      </c>
      <c r="B180" s="175" t="s">
        <v>392</v>
      </c>
      <c r="C180" s="184" t="s">
        <v>393</v>
      </c>
      <c r="D180" s="176" t="s">
        <v>179</v>
      </c>
      <c r="E180" s="177">
        <v>16.04</v>
      </c>
      <c r="F180" s="178"/>
      <c r="G180" s="179">
        <f>ROUND(E180*F180,2)</f>
        <v>0</v>
      </c>
      <c r="H180" s="158"/>
      <c r="I180" s="157">
        <f>ROUND(E180*H180,2)</f>
        <v>0</v>
      </c>
      <c r="J180" s="158"/>
      <c r="K180" s="157">
        <f>ROUND(E180*J180,2)</f>
        <v>0</v>
      </c>
      <c r="L180" s="157">
        <v>21</v>
      </c>
      <c r="M180" s="157">
        <f>G180*(1+L180/100)</f>
        <v>0</v>
      </c>
      <c r="N180" s="157">
        <v>6.0000000000000002E-5</v>
      </c>
      <c r="O180" s="157">
        <f>ROUND(E180*N180,2)</f>
        <v>0</v>
      </c>
      <c r="P180" s="157">
        <v>0</v>
      </c>
      <c r="Q180" s="157">
        <f>ROUND(E180*P180,2)</f>
        <v>0</v>
      </c>
      <c r="R180" s="157" t="s">
        <v>371</v>
      </c>
      <c r="S180" s="157" t="s">
        <v>130</v>
      </c>
      <c r="T180" s="157" t="s">
        <v>131</v>
      </c>
      <c r="U180" s="157">
        <v>0</v>
      </c>
      <c r="V180" s="157">
        <f>ROUND(E180*U180,2)</f>
        <v>0</v>
      </c>
      <c r="W180" s="157"/>
      <c r="X180" s="157" t="s">
        <v>193</v>
      </c>
      <c r="Y180" s="148"/>
      <c r="Z180" s="148"/>
      <c r="AA180" s="148"/>
      <c r="AB180" s="148"/>
      <c r="AC180" s="148"/>
      <c r="AD180" s="148"/>
      <c r="AE180" s="148"/>
      <c r="AF180" s="148"/>
      <c r="AG180" s="148" t="s">
        <v>194</v>
      </c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</row>
    <row r="181" spans="1:60" outlineLevel="1" x14ac:dyDescent="0.2">
      <c r="A181" s="168">
        <v>109</v>
      </c>
      <c r="B181" s="169" t="s">
        <v>394</v>
      </c>
      <c r="C181" s="182" t="s">
        <v>395</v>
      </c>
      <c r="D181" s="170" t="s">
        <v>145</v>
      </c>
      <c r="E181" s="171">
        <v>18.848500000000001</v>
      </c>
      <c r="F181" s="172"/>
      <c r="G181" s="173">
        <f>ROUND(E181*F181,2)</f>
        <v>0</v>
      </c>
      <c r="H181" s="158"/>
      <c r="I181" s="157">
        <f>ROUND(E181*H181,2)</f>
        <v>0</v>
      </c>
      <c r="J181" s="158"/>
      <c r="K181" s="157">
        <f>ROUND(E181*J181,2)</f>
        <v>0</v>
      </c>
      <c r="L181" s="157">
        <v>21</v>
      </c>
      <c r="M181" s="157">
        <f>G181*(1+L181/100)</f>
        <v>0</v>
      </c>
      <c r="N181" s="157">
        <v>3.8999999999999998E-3</v>
      </c>
      <c r="O181" s="157">
        <f>ROUND(E181*N181,2)</f>
        <v>7.0000000000000007E-2</v>
      </c>
      <c r="P181" s="157">
        <v>0</v>
      </c>
      <c r="Q181" s="157">
        <f>ROUND(E181*P181,2)</f>
        <v>0</v>
      </c>
      <c r="R181" s="157" t="s">
        <v>371</v>
      </c>
      <c r="S181" s="157" t="s">
        <v>130</v>
      </c>
      <c r="T181" s="157" t="s">
        <v>131</v>
      </c>
      <c r="U181" s="157">
        <v>0</v>
      </c>
      <c r="V181" s="157">
        <f>ROUND(E181*U181,2)</f>
        <v>0</v>
      </c>
      <c r="W181" s="157"/>
      <c r="X181" s="157" t="s">
        <v>193</v>
      </c>
      <c r="Y181" s="148"/>
      <c r="Z181" s="148"/>
      <c r="AA181" s="148"/>
      <c r="AB181" s="148"/>
      <c r="AC181" s="148"/>
      <c r="AD181" s="148"/>
      <c r="AE181" s="148"/>
      <c r="AF181" s="148"/>
      <c r="AG181" s="148" t="s">
        <v>194</v>
      </c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</row>
    <row r="182" spans="1:60" outlineLevel="1" x14ac:dyDescent="0.2">
      <c r="A182" s="155"/>
      <c r="B182" s="156"/>
      <c r="C182" s="183" t="s">
        <v>396</v>
      </c>
      <c r="D182" s="159"/>
      <c r="E182" s="160">
        <v>18.848500000000001</v>
      </c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48"/>
      <c r="Z182" s="148"/>
      <c r="AA182" s="148"/>
      <c r="AB182" s="148"/>
      <c r="AC182" s="148"/>
      <c r="AD182" s="148"/>
      <c r="AE182" s="148"/>
      <c r="AF182" s="148"/>
      <c r="AG182" s="148" t="s">
        <v>135</v>
      </c>
      <c r="AH182" s="148">
        <v>0</v>
      </c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</row>
    <row r="183" spans="1:60" outlineLevel="1" x14ac:dyDescent="0.2">
      <c r="A183" s="174">
        <v>110</v>
      </c>
      <c r="B183" s="175" t="s">
        <v>397</v>
      </c>
      <c r="C183" s="184" t="s">
        <v>398</v>
      </c>
      <c r="D183" s="176" t="s">
        <v>138</v>
      </c>
      <c r="E183" s="177">
        <v>8.4690000000000001E-2</v>
      </c>
      <c r="F183" s="178"/>
      <c r="G183" s="179">
        <f>ROUND(E183*F183,2)</f>
        <v>0</v>
      </c>
      <c r="H183" s="158"/>
      <c r="I183" s="157">
        <f>ROUND(E183*H183,2)</f>
        <v>0</v>
      </c>
      <c r="J183" s="158"/>
      <c r="K183" s="157">
        <f>ROUND(E183*J183,2)</f>
        <v>0</v>
      </c>
      <c r="L183" s="157">
        <v>21</v>
      </c>
      <c r="M183" s="157">
        <f>G183*(1+L183/100)</f>
        <v>0</v>
      </c>
      <c r="N183" s="157">
        <v>0</v>
      </c>
      <c r="O183" s="157">
        <f>ROUND(E183*N183,2)</f>
        <v>0</v>
      </c>
      <c r="P183" s="157">
        <v>0</v>
      </c>
      <c r="Q183" s="157">
        <f>ROUND(E183*P183,2)</f>
        <v>0</v>
      </c>
      <c r="R183" s="157"/>
      <c r="S183" s="157" t="s">
        <v>130</v>
      </c>
      <c r="T183" s="157" t="s">
        <v>131</v>
      </c>
      <c r="U183" s="157">
        <v>1.1020000000000001</v>
      </c>
      <c r="V183" s="157">
        <f>ROUND(E183*U183,2)</f>
        <v>0.09</v>
      </c>
      <c r="W183" s="157"/>
      <c r="X183" s="157" t="s">
        <v>239</v>
      </c>
      <c r="Y183" s="148"/>
      <c r="Z183" s="148"/>
      <c r="AA183" s="148"/>
      <c r="AB183" s="148"/>
      <c r="AC183" s="148"/>
      <c r="AD183" s="148"/>
      <c r="AE183" s="148"/>
      <c r="AF183" s="148"/>
      <c r="AG183" s="148" t="s">
        <v>240</v>
      </c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</row>
    <row r="184" spans="1:60" x14ac:dyDescent="0.2">
      <c r="A184" s="162" t="s">
        <v>125</v>
      </c>
      <c r="B184" s="163" t="s">
        <v>87</v>
      </c>
      <c r="C184" s="181" t="s">
        <v>88</v>
      </c>
      <c r="D184" s="164"/>
      <c r="E184" s="165"/>
      <c r="F184" s="166"/>
      <c r="G184" s="167">
        <f>SUMIF(AG185:AG189,"&lt;&gt;NOR",G185:G189)</f>
        <v>0</v>
      </c>
      <c r="H184" s="161"/>
      <c r="I184" s="161">
        <f>SUM(I185:I189)</f>
        <v>0</v>
      </c>
      <c r="J184" s="161"/>
      <c r="K184" s="161">
        <f>SUM(K185:K189)</f>
        <v>0</v>
      </c>
      <c r="L184" s="161"/>
      <c r="M184" s="161">
        <f>SUM(M185:M189)</f>
        <v>0</v>
      </c>
      <c r="N184" s="161"/>
      <c r="O184" s="161">
        <f>SUM(O185:O189)</f>
        <v>0.51</v>
      </c>
      <c r="P184" s="161"/>
      <c r="Q184" s="161">
        <f>SUM(Q185:Q189)</f>
        <v>0</v>
      </c>
      <c r="R184" s="161"/>
      <c r="S184" s="161"/>
      <c r="T184" s="161"/>
      <c r="U184" s="161"/>
      <c r="V184" s="161">
        <f>SUM(V185:V189)</f>
        <v>25.76</v>
      </c>
      <c r="W184" s="161"/>
      <c r="X184" s="161"/>
      <c r="AG184" t="s">
        <v>126</v>
      </c>
    </row>
    <row r="185" spans="1:60" outlineLevel="1" x14ac:dyDescent="0.2">
      <c r="A185" s="168">
        <v>111</v>
      </c>
      <c r="B185" s="169" t="s">
        <v>399</v>
      </c>
      <c r="C185" s="182" t="s">
        <v>400</v>
      </c>
      <c r="D185" s="170" t="s">
        <v>145</v>
      </c>
      <c r="E185" s="171">
        <v>20.524999999999999</v>
      </c>
      <c r="F185" s="172"/>
      <c r="G185" s="173">
        <f>ROUND(E185*F185,2)</f>
        <v>0</v>
      </c>
      <c r="H185" s="158"/>
      <c r="I185" s="157">
        <f>ROUND(E185*H185,2)</f>
        <v>0</v>
      </c>
      <c r="J185" s="158"/>
      <c r="K185" s="157">
        <f>ROUND(E185*J185,2)</f>
        <v>0</v>
      </c>
      <c r="L185" s="157">
        <v>21</v>
      </c>
      <c r="M185" s="157">
        <f>G185*(1+L185/100)</f>
        <v>0</v>
      </c>
      <c r="N185" s="157">
        <v>5.2399999999999999E-3</v>
      </c>
      <c r="O185" s="157">
        <f>ROUND(E185*N185,2)</f>
        <v>0.11</v>
      </c>
      <c r="P185" s="157">
        <v>0</v>
      </c>
      <c r="Q185" s="157">
        <f>ROUND(E185*P185,2)</f>
        <v>0</v>
      </c>
      <c r="R185" s="157"/>
      <c r="S185" s="157" t="s">
        <v>130</v>
      </c>
      <c r="T185" s="157" t="s">
        <v>131</v>
      </c>
      <c r="U185" s="157">
        <v>1.224</v>
      </c>
      <c r="V185" s="157">
        <f>ROUND(E185*U185,2)</f>
        <v>25.12</v>
      </c>
      <c r="W185" s="157"/>
      <c r="X185" s="157" t="s">
        <v>132</v>
      </c>
      <c r="Y185" s="148"/>
      <c r="Z185" s="148"/>
      <c r="AA185" s="148"/>
      <c r="AB185" s="148"/>
      <c r="AC185" s="148"/>
      <c r="AD185" s="148"/>
      <c r="AE185" s="148"/>
      <c r="AF185" s="148"/>
      <c r="AG185" s="148" t="s">
        <v>133</v>
      </c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</row>
    <row r="186" spans="1:60" outlineLevel="1" x14ac:dyDescent="0.2">
      <c r="A186" s="155"/>
      <c r="B186" s="156"/>
      <c r="C186" s="183" t="s">
        <v>246</v>
      </c>
      <c r="D186" s="159"/>
      <c r="E186" s="160">
        <v>20.524999999999999</v>
      </c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48"/>
      <c r="Z186" s="148"/>
      <c r="AA186" s="148"/>
      <c r="AB186" s="148"/>
      <c r="AC186" s="148"/>
      <c r="AD186" s="148"/>
      <c r="AE186" s="148"/>
      <c r="AF186" s="148"/>
      <c r="AG186" s="148" t="s">
        <v>135</v>
      </c>
      <c r="AH186" s="148">
        <v>0</v>
      </c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</row>
    <row r="187" spans="1:60" outlineLevel="1" x14ac:dyDescent="0.2">
      <c r="A187" s="168">
        <v>112</v>
      </c>
      <c r="B187" s="169" t="s">
        <v>401</v>
      </c>
      <c r="C187" s="182" t="s">
        <v>402</v>
      </c>
      <c r="D187" s="170" t="s">
        <v>145</v>
      </c>
      <c r="E187" s="171">
        <v>21.545999999999999</v>
      </c>
      <c r="F187" s="172"/>
      <c r="G187" s="173">
        <f>ROUND(E187*F187,2)</f>
        <v>0</v>
      </c>
      <c r="H187" s="158"/>
      <c r="I187" s="157">
        <f>ROUND(E187*H187,2)</f>
        <v>0</v>
      </c>
      <c r="J187" s="158"/>
      <c r="K187" s="157">
        <f>ROUND(E187*J187,2)</f>
        <v>0</v>
      </c>
      <c r="L187" s="157">
        <v>21</v>
      </c>
      <c r="M187" s="157">
        <f>G187*(1+L187/100)</f>
        <v>0</v>
      </c>
      <c r="N187" s="157">
        <v>1.8499999999999999E-2</v>
      </c>
      <c r="O187" s="157">
        <f>ROUND(E187*N187,2)</f>
        <v>0.4</v>
      </c>
      <c r="P187" s="157">
        <v>0</v>
      </c>
      <c r="Q187" s="157">
        <f>ROUND(E187*P187,2)</f>
        <v>0</v>
      </c>
      <c r="R187" s="157" t="s">
        <v>371</v>
      </c>
      <c r="S187" s="157" t="s">
        <v>130</v>
      </c>
      <c r="T187" s="157" t="s">
        <v>131</v>
      </c>
      <c r="U187" s="157">
        <v>0</v>
      </c>
      <c r="V187" s="157">
        <f>ROUND(E187*U187,2)</f>
        <v>0</v>
      </c>
      <c r="W187" s="157"/>
      <c r="X187" s="157" t="s">
        <v>193</v>
      </c>
      <c r="Y187" s="148"/>
      <c r="Z187" s="148"/>
      <c r="AA187" s="148"/>
      <c r="AB187" s="148"/>
      <c r="AC187" s="148"/>
      <c r="AD187" s="148"/>
      <c r="AE187" s="148"/>
      <c r="AF187" s="148"/>
      <c r="AG187" s="148" t="s">
        <v>194</v>
      </c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</row>
    <row r="188" spans="1:60" outlineLevel="1" x14ac:dyDescent="0.2">
      <c r="A188" s="155"/>
      <c r="B188" s="156"/>
      <c r="C188" s="183" t="s">
        <v>403</v>
      </c>
      <c r="D188" s="159"/>
      <c r="E188" s="160">
        <v>21.545999999999999</v>
      </c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48"/>
      <c r="Z188" s="148"/>
      <c r="AA188" s="148"/>
      <c r="AB188" s="148"/>
      <c r="AC188" s="148"/>
      <c r="AD188" s="148"/>
      <c r="AE188" s="148"/>
      <c r="AF188" s="148"/>
      <c r="AG188" s="148" t="s">
        <v>135</v>
      </c>
      <c r="AH188" s="148">
        <v>0</v>
      </c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</row>
    <row r="189" spans="1:60" outlineLevel="1" x14ac:dyDescent="0.2">
      <c r="A189" s="174">
        <v>113</v>
      </c>
      <c r="B189" s="175" t="s">
        <v>404</v>
      </c>
      <c r="C189" s="184" t="s">
        <v>405</v>
      </c>
      <c r="D189" s="176" t="s">
        <v>138</v>
      </c>
      <c r="E189" s="177">
        <v>0.50614999999999999</v>
      </c>
      <c r="F189" s="178"/>
      <c r="G189" s="179">
        <f>ROUND(E189*F189,2)</f>
        <v>0</v>
      </c>
      <c r="H189" s="158"/>
      <c r="I189" s="157">
        <f>ROUND(E189*H189,2)</f>
        <v>0</v>
      </c>
      <c r="J189" s="158"/>
      <c r="K189" s="157">
        <f>ROUND(E189*J189,2)</f>
        <v>0</v>
      </c>
      <c r="L189" s="157">
        <v>21</v>
      </c>
      <c r="M189" s="157">
        <f>G189*(1+L189/100)</f>
        <v>0</v>
      </c>
      <c r="N189" s="157">
        <v>0</v>
      </c>
      <c r="O189" s="157">
        <f>ROUND(E189*N189,2)</f>
        <v>0</v>
      </c>
      <c r="P189" s="157">
        <v>0</v>
      </c>
      <c r="Q189" s="157">
        <f>ROUND(E189*P189,2)</f>
        <v>0</v>
      </c>
      <c r="R189" s="157"/>
      <c r="S189" s="157" t="s">
        <v>130</v>
      </c>
      <c r="T189" s="157" t="s">
        <v>131</v>
      </c>
      <c r="U189" s="157">
        <v>1.2649999999999999</v>
      </c>
      <c r="V189" s="157">
        <f>ROUND(E189*U189,2)</f>
        <v>0.64</v>
      </c>
      <c r="W189" s="157"/>
      <c r="X189" s="157" t="s">
        <v>239</v>
      </c>
      <c r="Y189" s="148"/>
      <c r="Z189" s="148"/>
      <c r="AA189" s="148"/>
      <c r="AB189" s="148"/>
      <c r="AC189" s="148"/>
      <c r="AD189" s="148"/>
      <c r="AE189" s="148"/>
      <c r="AF189" s="148"/>
      <c r="AG189" s="148" t="s">
        <v>240</v>
      </c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</row>
    <row r="190" spans="1:60" x14ac:dyDescent="0.2">
      <c r="A190" s="162" t="s">
        <v>125</v>
      </c>
      <c r="B190" s="163" t="s">
        <v>89</v>
      </c>
      <c r="C190" s="181" t="s">
        <v>90</v>
      </c>
      <c r="D190" s="164"/>
      <c r="E190" s="165"/>
      <c r="F190" s="166"/>
      <c r="G190" s="167">
        <f>SUMIF(AG191:AG194,"&lt;&gt;NOR",G191:G194)</f>
        <v>0</v>
      </c>
      <c r="H190" s="161"/>
      <c r="I190" s="161">
        <f>SUM(I191:I194)</f>
        <v>0</v>
      </c>
      <c r="J190" s="161"/>
      <c r="K190" s="161">
        <f>SUM(K191:K194)</f>
        <v>0</v>
      </c>
      <c r="L190" s="161"/>
      <c r="M190" s="161">
        <f>SUM(M191:M194)</f>
        <v>0</v>
      </c>
      <c r="N190" s="161"/>
      <c r="O190" s="161">
        <f>SUM(O191:O194)</f>
        <v>0</v>
      </c>
      <c r="P190" s="161"/>
      <c r="Q190" s="161">
        <f>SUM(Q191:Q194)</f>
        <v>0</v>
      </c>
      <c r="R190" s="161"/>
      <c r="S190" s="161"/>
      <c r="T190" s="161"/>
      <c r="U190" s="161"/>
      <c r="V190" s="161">
        <f>SUM(V191:V194)</f>
        <v>1.19</v>
      </c>
      <c r="W190" s="161"/>
      <c r="X190" s="161"/>
      <c r="AG190" t="s">
        <v>126</v>
      </c>
    </row>
    <row r="191" spans="1:60" outlineLevel="1" x14ac:dyDescent="0.2">
      <c r="A191" s="174">
        <v>114</v>
      </c>
      <c r="B191" s="175" t="s">
        <v>406</v>
      </c>
      <c r="C191" s="184" t="s">
        <v>407</v>
      </c>
      <c r="D191" s="176" t="s">
        <v>145</v>
      </c>
      <c r="E191" s="177">
        <v>2.2639999999999998</v>
      </c>
      <c r="F191" s="178"/>
      <c r="G191" s="179">
        <f>ROUND(E191*F191,2)</f>
        <v>0</v>
      </c>
      <c r="H191" s="158"/>
      <c r="I191" s="157">
        <f>ROUND(E191*H191,2)</f>
        <v>0</v>
      </c>
      <c r="J191" s="158"/>
      <c r="K191" s="157">
        <f>ROUND(E191*J191,2)</f>
        <v>0</v>
      </c>
      <c r="L191" s="157">
        <v>21</v>
      </c>
      <c r="M191" s="157">
        <f>G191*(1+L191/100)</f>
        <v>0</v>
      </c>
      <c r="N191" s="157">
        <v>1.7000000000000001E-4</v>
      </c>
      <c r="O191" s="157">
        <f>ROUND(E191*N191,2)</f>
        <v>0</v>
      </c>
      <c r="P191" s="157">
        <v>0</v>
      </c>
      <c r="Q191" s="157">
        <f>ROUND(E191*P191,2)</f>
        <v>0</v>
      </c>
      <c r="R191" s="157"/>
      <c r="S191" s="157" t="s">
        <v>130</v>
      </c>
      <c r="T191" s="157" t="s">
        <v>131</v>
      </c>
      <c r="U191" s="157">
        <v>0.16800000000000001</v>
      </c>
      <c r="V191" s="157">
        <f>ROUND(E191*U191,2)</f>
        <v>0.38</v>
      </c>
      <c r="W191" s="157"/>
      <c r="X191" s="157" t="s">
        <v>132</v>
      </c>
      <c r="Y191" s="148"/>
      <c r="Z191" s="148"/>
      <c r="AA191" s="148"/>
      <c r="AB191" s="148"/>
      <c r="AC191" s="148"/>
      <c r="AD191" s="148"/>
      <c r="AE191" s="148"/>
      <c r="AF191" s="148"/>
      <c r="AG191" s="148" t="s">
        <v>133</v>
      </c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</row>
    <row r="192" spans="1:60" outlineLevel="1" x14ac:dyDescent="0.2">
      <c r="A192" s="168">
        <v>115</v>
      </c>
      <c r="B192" s="169" t="s">
        <v>408</v>
      </c>
      <c r="C192" s="182" t="s">
        <v>409</v>
      </c>
      <c r="D192" s="170" t="s">
        <v>145</v>
      </c>
      <c r="E192" s="171">
        <v>2.2639999999999998</v>
      </c>
      <c r="F192" s="172"/>
      <c r="G192" s="173">
        <f>ROUND(E192*F192,2)</f>
        <v>0</v>
      </c>
      <c r="H192" s="158"/>
      <c r="I192" s="157">
        <f>ROUND(E192*H192,2)</f>
        <v>0</v>
      </c>
      <c r="J192" s="158"/>
      <c r="K192" s="157">
        <f>ROUND(E192*J192,2)</f>
        <v>0</v>
      </c>
      <c r="L192" s="157">
        <v>21</v>
      </c>
      <c r="M192" s="157">
        <f>G192*(1+L192/100)</f>
        <v>0</v>
      </c>
      <c r="N192" s="157">
        <v>4.8000000000000001E-4</v>
      </c>
      <c r="O192" s="157">
        <f>ROUND(E192*N192,2)</f>
        <v>0</v>
      </c>
      <c r="P192" s="157">
        <v>0</v>
      </c>
      <c r="Q192" s="157">
        <f>ROUND(E192*P192,2)</f>
        <v>0</v>
      </c>
      <c r="R192" s="157"/>
      <c r="S192" s="157" t="s">
        <v>130</v>
      </c>
      <c r="T192" s="157" t="s">
        <v>131</v>
      </c>
      <c r="U192" s="157">
        <v>0.35799999999999998</v>
      </c>
      <c r="V192" s="157">
        <f>ROUND(E192*U192,2)</f>
        <v>0.81</v>
      </c>
      <c r="W192" s="157"/>
      <c r="X192" s="157" t="s">
        <v>132</v>
      </c>
      <c r="Y192" s="148"/>
      <c r="Z192" s="148"/>
      <c r="AA192" s="148"/>
      <c r="AB192" s="148"/>
      <c r="AC192" s="148"/>
      <c r="AD192" s="148"/>
      <c r="AE192" s="148"/>
      <c r="AF192" s="148"/>
      <c r="AG192" s="148" t="s">
        <v>133</v>
      </c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</row>
    <row r="193" spans="1:60" outlineLevel="1" x14ac:dyDescent="0.2">
      <c r="A193" s="155"/>
      <c r="B193" s="156"/>
      <c r="C193" s="183" t="s">
        <v>410</v>
      </c>
      <c r="D193" s="159"/>
      <c r="E193" s="160">
        <v>1.452</v>
      </c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48"/>
      <c r="Z193" s="148"/>
      <c r="AA193" s="148"/>
      <c r="AB193" s="148"/>
      <c r="AC193" s="148"/>
      <c r="AD193" s="148"/>
      <c r="AE193" s="148"/>
      <c r="AF193" s="148"/>
      <c r="AG193" s="148" t="s">
        <v>135</v>
      </c>
      <c r="AH193" s="148">
        <v>0</v>
      </c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</row>
    <row r="194" spans="1:60" outlineLevel="1" x14ac:dyDescent="0.2">
      <c r="A194" s="155"/>
      <c r="B194" s="156"/>
      <c r="C194" s="183" t="s">
        <v>411</v>
      </c>
      <c r="D194" s="159"/>
      <c r="E194" s="160">
        <v>0.81200000000000006</v>
      </c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48"/>
      <c r="Z194" s="148"/>
      <c r="AA194" s="148"/>
      <c r="AB194" s="148"/>
      <c r="AC194" s="148"/>
      <c r="AD194" s="148"/>
      <c r="AE194" s="148"/>
      <c r="AF194" s="148"/>
      <c r="AG194" s="148" t="s">
        <v>135</v>
      </c>
      <c r="AH194" s="148">
        <v>0</v>
      </c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</row>
    <row r="195" spans="1:60" x14ac:dyDescent="0.2">
      <c r="A195" s="162" t="s">
        <v>125</v>
      </c>
      <c r="B195" s="163" t="s">
        <v>91</v>
      </c>
      <c r="C195" s="181" t="s">
        <v>92</v>
      </c>
      <c r="D195" s="164"/>
      <c r="E195" s="165"/>
      <c r="F195" s="166"/>
      <c r="G195" s="167">
        <f>SUMIF(AG196:AG204,"&lt;&gt;NOR",G196:G204)</f>
        <v>0</v>
      </c>
      <c r="H195" s="161"/>
      <c r="I195" s="161">
        <f>SUM(I196:I204)</f>
        <v>0</v>
      </c>
      <c r="J195" s="161"/>
      <c r="K195" s="161">
        <f>SUM(K196:K204)</f>
        <v>0</v>
      </c>
      <c r="L195" s="161"/>
      <c r="M195" s="161">
        <f>SUM(M196:M204)</f>
        <v>0</v>
      </c>
      <c r="N195" s="161"/>
      <c r="O195" s="161">
        <f>SUM(O196:O204)</f>
        <v>0.05</v>
      </c>
      <c r="P195" s="161"/>
      <c r="Q195" s="161">
        <f>SUM(Q196:Q204)</f>
        <v>0</v>
      </c>
      <c r="R195" s="161"/>
      <c r="S195" s="161"/>
      <c r="T195" s="161"/>
      <c r="U195" s="161"/>
      <c r="V195" s="161">
        <f>SUM(V196:V204)</f>
        <v>19.7</v>
      </c>
      <c r="W195" s="161"/>
      <c r="X195" s="161"/>
      <c r="AG195" t="s">
        <v>126</v>
      </c>
    </row>
    <row r="196" spans="1:60" outlineLevel="1" x14ac:dyDescent="0.2">
      <c r="A196" s="168">
        <v>116</v>
      </c>
      <c r="B196" s="169" t="s">
        <v>412</v>
      </c>
      <c r="C196" s="182" t="s">
        <v>413</v>
      </c>
      <c r="D196" s="170" t="s">
        <v>145</v>
      </c>
      <c r="E196" s="171">
        <v>73.1464</v>
      </c>
      <c r="F196" s="172"/>
      <c r="G196" s="173">
        <f>ROUND(E196*F196,2)</f>
        <v>0</v>
      </c>
      <c r="H196" s="158"/>
      <c r="I196" s="157">
        <f>ROUND(E196*H196,2)</f>
        <v>0</v>
      </c>
      <c r="J196" s="158"/>
      <c r="K196" s="157">
        <f>ROUND(E196*J196,2)</f>
        <v>0</v>
      </c>
      <c r="L196" s="157">
        <v>21</v>
      </c>
      <c r="M196" s="157">
        <f>G196*(1+L196/100)</f>
        <v>0</v>
      </c>
      <c r="N196" s="157">
        <v>3.4000000000000002E-4</v>
      </c>
      <c r="O196" s="157">
        <f>ROUND(E196*N196,2)</f>
        <v>0.02</v>
      </c>
      <c r="P196" s="157">
        <v>0</v>
      </c>
      <c r="Q196" s="157">
        <f>ROUND(E196*P196,2)</f>
        <v>0</v>
      </c>
      <c r="R196" s="157"/>
      <c r="S196" s="157" t="s">
        <v>130</v>
      </c>
      <c r="T196" s="157" t="s">
        <v>172</v>
      </c>
      <c r="U196" s="157">
        <v>0.13500000000000001</v>
      </c>
      <c r="V196" s="157">
        <f>ROUND(E196*U196,2)</f>
        <v>9.8699999999999992</v>
      </c>
      <c r="W196" s="157"/>
      <c r="X196" s="157" t="s">
        <v>132</v>
      </c>
      <c r="Y196" s="148"/>
      <c r="Z196" s="148"/>
      <c r="AA196" s="148"/>
      <c r="AB196" s="148"/>
      <c r="AC196" s="148"/>
      <c r="AD196" s="148"/>
      <c r="AE196" s="148"/>
      <c r="AF196" s="148"/>
      <c r="AG196" s="148" t="s">
        <v>133</v>
      </c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</row>
    <row r="197" spans="1:60" outlineLevel="1" x14ac:dyDescent="0.2">
      <c r="A197" s="155"/>
      <c r="B197" s="156"/>
      <c r="C197" s="183" t="s">
        <v>414</v>
      </c>
      <c r="D197" s="159"/>
      <c r="E197" s="160">
        <v>50.142400000000002</v>
      </c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48"/>
      <c r="Z197" s="148"/>
      <c r="AA197" s="148"/>
      <c r="AB197" s="148"/>
      <c r="AC197" s="148"/>
      <c r="AD197" s="148"/>
      <c r="AE197" s="148"/>
      <c r="AF197" s="148"/>
      <c r="AG197" s="148" t="s">
        <v>135</v>
      </c>
      <c r="AH197" s="148">
        <v>0</v>
      </c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</row>
    <row r="198" spans="1:60" outlineLevel="1" x14ac:dyDescent="0.2">
      <c r="A198" s="155"/>
      <c r="B198" s="156"/>
      <c r="C198" s="183" t="s">
        <v>202</v>
      </c>
      <c r="D198" s="159"/>
      <c r="E198" s="160">
        <v>6</v>
      </c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48"/>
      <c r="Z198" s="148"/>
      <c r="AA198" s="148"/>
      <c r="AB198" s="148"/>
      <c r="AC198" s="148"/>
      <c r="AD198" s="148"/>
      <c r="AE198" s="148"/>
      <c r="AF198" s="148"/>
      <c r="AG198" s="148" t="s">
        <v>135</v>
      </c>
      <c r="AH198" s="148">
        <v>0</v>
      </c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</row>
    <row r="199" spans="1:60" outlineLevel="1" x14ac:dyDescent="0.2">
      <c r="A199" s="155"/>
      <c r="B199" s="156"/>
      <c r="C199" s="183" t="s">
        <v>415</v>
      </c>
      <c r="D199" s="159"/>
      <c r="E199" s="160">
        <v>17.004000000000001</v>
      </c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48"/>
      <c r="Z199" s="148"/>
      <c r="AA199" s="148"/>
      <c r="AB199" s="148"/>
      <c r="AC199" s="148"/>
      <c r="AD199" s="148"/>
      <c r="AE199" s="148"/>
      <c r="AF199" s="148"/>
      <c r="AG199" s="148" t="s">
        <v>135</v>
      </c>
      <c r="AH199" s="148">
        <v>0</v>
      </c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</row>
    <row r="200" spans="1:60" outlineLevel="1" x14ac:dyDescent="0.2">
      <c r="A200" s="168">
        <v>117</v>
      </c>
      <c r="B200" s="169" t="s">
        <v>416</v>
      </c>
      <c r="C200" s="182" t="s">
        <v>417</v>
      </c>
      <c r="D200" s="170" t="s">
        <v>145</v>
      </c>
      <c r="E200" s="171">
        <v>73.1464</v>
      </c>
      <c r="F200" s="172"/>
      <c r="G200" s="173">
        <f>ROUND(E200*F200,2)</f>
        <v>0</v>
      </c>
      <c r="H200" s="158"/>
      <c r="I200" s="157">
        <f>ROUND(E200*H200,2)</f>
        <v>0</v>
      </c>
      <c r="J200" s="158"/>
      <c r="K200" s="157">
        <f>ROUND(E200*J200,2)</f>
        <v>0</v>
      </c>
      <c r="L200" s="157">
        <v>21</v>
      </c>
      <c r="M200" s="157">
        <f>G200*(1+L200/100)</f>
        <v>0</v>
      </c>
      <c r="N200" s="157">
        <v>6.9999999999999994E-5</v>
      </c>
      <c r="O200" s="157">
        <f>ROUND(E200*N200,2)</f>
        <v>0.01</v>
      </c>
      <c r="P200" s="157">
        <v>0</v>
      </c>
      <c r="Q200" s="157">
        <f>ROUND(E200*P200,2)</f>
        <v>0</v>
      </c>
      <c r="R200" s="157"/>
      <c r="S200" s="157" t="s">
        <v>130</v>
      </c>
      <c r="T200" s="157" t="s">
        <v>131</v>
      </c>
      <c r="U200" s="157">
        <v>3.2480000000000002E-2</v>
      </c>
      <c r="V200" s="157">
        <f>ROUND(E200*U200,2)</f>
        <v>2.38</v>
      </c>
      <c r="W200" s="157"/>
      <c r="X200" s="157" t="s">
        <v>132</v>
      </c>
      <c r="Y200" s="148"/>
      <c r="Z200" s="148"/>
      <c r="AA200" s="148"/>
      <c r="AB200" s="148"/>
      <c r="AC200" s="148"/>
      <c r="AD200" s="148"/>
      <c r="AE200" s="148"/>
      <c r="AF200" s="148"/>
      <c r="AG200" s="148" t="s">
        <v>133</v>
      </c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</row>
    <row r="201" spans="1:60" outlineLevel="1" x14ac:dyDescent="0.2">
      <c r="A201" s="155"/>
      <c r="B201" s="156"/>
      <c r="C201" s="183" t="s">
        <v>414</v>
      </c>
      <c r="D201" s="159"/>
      <c r="E201" s="160">
        <v>50.142400000000002</v>
      </c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48"/>
      <c r="Z201" s="148"/>
      <c r="AA201" s="148"/>
      <c r="AB201" s="148"/>
      <c r="AC201" s="148"/>
      <c r="AD201" s="148"/>
      <c r="AE201" s="148"/>
      <c r="AF201" s="148"/>
      <c r="AG201" s="148" t="s">
        <v>135</v>
      </c>
      <c r="AH201" s="148">
        <v>0</v>
      </c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</row>
    <row r="202" spans="1:60" outlineLevel="1" x14ac:dyDescent="0.2">
      <c r="A202" s="155"/>
      <c r="B202" s="156"/>
      <c r="C202" s="183" t="s">
        <v>202</v>
      </c>
      <c r="D202" s="159"/>
      <c r="E202" s="160">
        <v>6</v>
      </c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48"/>
      <c r="Z202" s="148"/>
      <c r="AA202" s="148"/>
      <c r="AB202" s="148"/>
      <c r="AC202" s="148"/>
      <c r="AD202" s="148"/>
      <c r="AE202" s="148"/>
      <c r="AF202" s="148"/>
      <c r="AG202" s="148" t="s">
        <v>135</v>
      </c>
      <c r="AH202" s="148">
        <v>0</v>
      </c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</row>
    <row r="203" spans="1:60" outlineLevel="1" x14ac:dyDescent="0.2">
      <c r="A203" s="155"/>
      <c r="B203" s="156"/>
      <c r="C203" s="183" t="s">
        <v>415</v>
      </c>
      <c r="D203" s="159"/>
      <c r="E203" s="160">
        <v>17.004000000000001</v>
      </c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48"/>
      <c r="Z203" s="148"/>
      <c r="AA203" s="148"/>
      <c r="AB203" s="148"/>
      <c r="AC203" s="148"/>
      <c r="AD203" s="148"/>
      <c r="AE203" s="148"/>
      <c r="AF203" s="148"/>
      <c r="AG203" s="148" t="s">
        <v>135</v>
      </c>
      <c r="AH203" s="148">
        <v>0</v>
      </c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</row>
    <row r="204" spans="1:60" outlineLevel="1" x14ac:dyDescent="0.2">
      <c r="A204" s="174">
        <v>118</v>
      </c>
      <c r="B204" s="175" t="s">
        <v>418</v>
      </c>
      <c r="C204" s="184" t="s">
        <v>419</v>
      </c>
      <c r="D204" s="176" t="s">
        <v>145</v>
      </c>
      <c r="E204" s="177">
        <v>73.146000000000001</v>
      </c>
      <c r="F204" s="178"/>
      <c r="G204" s="179">
        <f>ROUND(E204*F204,2)</f>
        <v>0</v>
      </c>
      <c r="H204" s="158"/>
      <c r="I204" s="157">
        <f>ROUND(E204*H204,2)</f>
        <v>0</v>
      </c>
      <c r="J204" s="158"/>
      <c r="K204" s="157">
        <f>ROUND(E204*J204,2)</f>
        <v>0</v>
      </c>
      <c r="L204" s="157">
        <v>21</v>
      </c>
      <c r="M204" s="157">
        <f>G204*(1+L204/100)</f>
        <v>0</v>
      </c>
      <c r="N204" s="157">
        <v>2.2000000000000001E-4</v>
      </c>
      <c r="O204" s="157">
        <f>ROUND(E204*N204,2)</f>
        <v>0.02</v>
      </c>
      <c r="P204" s="157">
        <v>0</v>
      </c>
      <c r="Q204" s="157">
        <f>ROUND(E204*P204,2)</f>
        <v>0</v>
      </c>
      <c r="R204" s="157"/>
      <c r="S204" s="157" t="s">
        <v>130</v>
      </c>
      <c r="T204" s="157" t="s">
        <v>131</v>
      </c>
      <c r="U204" s="157">
        <v>0.10191</v>
      </c>
      <c r="V204" s="157">
        <f>ROUND(E204*U204,2)</f>
        <v>7.45</v>
      </c>
      <c r="W204" s="157"/>
      <c r="X204" s="157" t="s">
        <v>132</v>
      </c>
      <c r="Y204" s="148"/>
      <c r="Z204" s="148"/>
      <c r="AA204" s="148"/>
      <c r="AB204" s="148"/>
      <c r="AC204" s="148"/>
      <c r="AD204" s="148"/>
      <c r="AE204" s="148"/>
      <c r="AF204" s="148"/>
      <c r="AG204" s="148" t="s">
        <v>133</v>
      </c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</row>
    <row r="205" spans="1:60" x14ac:dyDescent="0.2">
      <c r="A205" s="162" t="s">
        <v>125</v>
      </c>
      <c r="B205" s="163" t="s">
        <v>93</v>
      </c>
      <c r="C205" s="181" t="s">
        <v>94</v>
      </c>
      <c r="D205" s="164"/>
      <c r="E205" s="165"/>
      <c r="F205" s="166"/>
      <c r="G205" s="167">
        <f>SUMIF(AG206:AG216,"&lt;&gt;NOR",G206:G216)</f>
        <v>0</v>
      </c>
      <c r="H205" s="161"/>
      <c r="I205" s="161">
        <f>SUM(I206:I216)</f>
        <v>0</v>
      </c>
      <c r="J205" s="161"/>
      <c r="K205" s="161">
        <f>SUM(K206:K216)</f>
        <v>0</v>
      </c>
      <c r="L205" s="161"/>
      <c r="M205" s="161">
        <f>SUM(M206:M216)</f>
        <v>0</v>
      </c>
      <c r="N205" s="161"/>
      <c r="O205" s="161">
        <f>SUM(O206:O216)</f>
        <v>0</v>
      </c>
      <c r="P205" s="161"/>
      <c r="Q205" s="161">
        <f>SUM(Q206:Q216)</f>
        <v>0</v>
      </c>
      <c r="R205" s="161"/>
      <c r="S205" s="161"/>
      <c r="T205" s="161"/>
      <c r="U205" s="161"/>
      <c r="V205" s="161">
        <f>SUM(V206:V216)</f>
        <v>0</v>
      </c>
      <c r="W205" s="161"/>
      <c r="X205" s="161"/>
      <c r="AG205" t="s">
        <v>126</v>
      </c>
    </row>
    <row r="206" spans="1:60" outlineLevel="1" x14ac:dyDescent="0.2">
      <c r="A206" s="174">
        <v>119</v>
      </c>
      <c r="B206" s="175" t="s">
        <v>420</v>
      </c>
      <c r="C206" s="184" t="s">
        <v>421</v>
      </c>
      <c r="D206" s="176" t="s">
        <v>317</v>
      </c>
      <c r="E206" s="177">
        <v>1</v>
      </c>
      <c r="F206" s="178"/>
      <c r="G206" s="179">
        <f t="shared" ref="G206:G216" si="14">ROUND(E206*F206,2)</f>
        <v>0</v>
      </c>
      <c r="H206" s="158"/>
      <c r="I206" s="157">
        <f t="shared" ref="I206:I216" si="15">ROUND(E206*H206,2)</f>
        <v>0</v>
      </c>
      <c r="J206" s="158"/>
      <c r="K206" s="157">
        <f t="shared" ref="K206:K216" si="16">ROUND(E206*J206,2)</f>
        <v>0</v>
      </c>
      <c r="L206" s="157">
        <v>21</v>
      </c>
      <c r="M206" s="157">
        <f t="shared" ref="M206:M216" si="17">G206*(1+L206/100)</f>
        <v>0</v>
      </c>
      <c r="N206" s="157">
        <v>1.6000000000000001E-4</v>
      </c>
      <c r="O206" s="157">
        <f t="shared" ref="O206:O216" si="18">ROUND(E206*N206,2)</f>
        <v>0</v>
      </c>
      <c r="P206" s="157">
        <v>0</v>
      </c>
      <c r="Q206" s="157">
        <f t="shared" ref="Q206:Q216" si="19">ROUND(E206*P206,2)</f>
        <v>0</v>
      </c>
      <c r="R206" s="157"/>
      <c r="S206" s="157" t="s">
        <v>171</v>
      </c>
      <c r="T206" s="157" t="s">
        <v>172</v>
      </c>
      <c r="U206" s="157">
        <v>0</v>
      </c>
      <c r="V206" s="157">
        <f t="shared" ref="V206:V216" si="20">ROUND(E206*U206,2)</f>
        <v>0</v>
      </c>
      <c r="W206" s="157"/>
      <c r="X206" s="157" t="s">
        <v>132</v>
      </c>
      <c r="Y206" s="148"/>
      <c r="Z206" s="148"/>
      <c r="AA206" s="148"/>
      <c r="AB206" s="148"/>
      <c r="AC206" s="148"/>
      <c r="AD206" s="148"/>
      <c r="AE206" s="148"/>
      <c r="AF206" s="148"/>
      <c r="AG206" s="148" t="s">
        <v>133</v>
      </c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</row>
    <row r="207" spans="1:60" outlineLevel="1" x14ac:dyDescent="0.2">
      <c r="A207" s="174">
        <v>120</v>
      </c>
      <c r="B207" s="175" t="s">
        <v>422</v>
      </c>
      <c r="C207" s="184" t="s">
        <v>423</v>
      </c>
      <c r="D207" s="176" t="s">
        <v>317</v>
      </c>
      <c r="E207" s="177">
        <v>1</v>
      </c>
      <c r="F207" s="178"/>
      <c r="G207" s="179">
        <f t="shared" si="14"/>
        <v>0</v>
      </c>
      <c r="H207" s="158"/>
      <c r="I207" s="157">
        <f t="shared" si="15"/>
        <v>0</v>
      </c>
      <c r="J207" s="158"/>
      <c r="K207" s="157">
        <f t="shared" si="16"/>
        <v>0</v>
      </c>
      <c r="L207" s="157">
        <v>21</v>
      </c>
      <c r="M207" s="157">
        <f t="shared" si="17"/>
        <v>0</v>
      </c>
      <c r="N207" s="157">
        <v>1.6000000000000001E-4</v>
      </c>
      <c r="O207" s="157">
        <f t="shared" si="18"/>
        <v>0</v>
      </c>
      <c r="P207" s="157">
        <v>0</v>
      </c>
      <c r="Q207" s="157">
        <f t="shared" si="19"/>
        <v>0</v>
      </c>
      <c r="R207" s="157"/>
      <c r="S207" s="157" t="s">
        <v>171</v>
      </c>
      <c r="T207" s="157" t="s">
        <v>172</v>
      </c>
      <c r="U207" s="157">
        <v>0</v>
      </c>
      <c r="V207" s="157">
        <f t="shared" si="20"/>
        <v>0</v>
      </c>
      <c r="W207" s="157"/>
      <c r="X207" s="157" t="s">
        <v>132</v>
      </c>
      <c r="Y207" s="148"/>
      <c r="Z207" s="148"/>
      <c r="AA207" s="148"/>
      <c r="AB207" s="148"/>
      <c r="AC207" s="148"/>
      <c r="AD207" s="148"/>
      <c r="AE207" s="148"/>
      <c r="AF207" s="148"/>
      <c r="AG207" s="148" t="s">
        <v>133</v>
      </c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</row>
    <row r="208" spans="1:60" ht="22.5" outlineLevel="1" x14ac:dyDescent="0.2">
      <c r="A208" s="174">
        <v>121</v>
      </c>
      <c r="B208" s="175" t="s">
        <v>424</v>
      </c>
      <c r="C208" s="184" t="s">
        <v>425</v>
      </c>
      <c r="D208" s="176" t="s">
        <v>317</v>
      </c>
      <c r="E208" s="177">
        <v>2</v>
      </c>
      <c r="F208" s="178"/>
      <c r="G208" s="179">
        <f t="shared" si="14"/>
        <v>0</v>
      </c>
      <c r="H208" s="158"/>
      <c r="I208" s="157">
        <f t="shared" si="15"/>
        <v>0</v>
      </c>
      <c r="J208" s="158"/>
      <c r="K208" s="157">
        <f t="shared" si="16"/>
        <v>0</v>
      </c>
      <c r="L208" s="157">
        <v>21</v>
      </c>
      <c r="M208" s="157">
        <f t="shared" si="17"/>
        <v>0</v>
      </c>
      <c r="N208" s="157">
        <v>1.6000000000000001E-4</v>
      </c>
      <c r="O208" s="157">
        <f t="shared" si="18"/>
        <v>0</v>
      </c>
      <c r="P208" s="157">
        <v>0</v>
      </c>
      <c r="Q208" s="157">
        <f t="shared" si="19"/>
        <v>0</v>
      </c>
      <c r="R208" s="157"/>
      <c r="S208" s="157" t="s">
        <v>171</v>
      </c>
      <c r="T208" s="157" t="s">
        <v>172</v>
      </c>
      <c r="U208" s="157">
        <v>0</v>
      </c>
      <c r="V208" s="157">
        <f t="shared" si="20"/>
        <v>0</v>
      </c>
      <c r="W208" s="157"/>
      <c r="X208" s="157" t="s">
        <v>132</v>
      </c>
      <c r="Y208" s="148"/>
      <c r="Z208" s="148"/>
      <c r="AA208" s="148"/>
      <c r="AB208" s="148"/>
      <c r="AC208" s="148"/>
      <c r="AD208" s="148"/>
      <c r="AE208" s="148"/>
      <c r="AF208" s="148"/>
      <c r="AG208" s="148" t="s">
        <v>133</v>
      </c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</row>
    <row r="209" spans="1:60" outlineLevel="1" x14ac:dyDescent="0.2">
      <c r="A209" s="174">
        <v>122</v>
      </c>
      <c r="B209" s="175" t="s">
        <v>426</v>
      </c>
      <c r="C209" s="184" t="s">
        <v>427</v>
      </c>
      <c r="D209" s="176" t="s">
        <v>317</v>
      </c>
      <c r="E209" s="177">
        <v>1</v>
      </c>
      <c r="F209" s="178"/>
      <c r="G209" s="179">
        <f t="shared" si="14"/>
        <v>0</v>
      </c>
      <c r="H209" s="158"/>
      <c r="I209" s="157">
        <f t="shared" si="15"/>
        <v>0</v>
      </c>
      <c r="J209" s="158"/>
      <c r="K209" s="157">
        <f t="shared" si="16"/>
        <v>0</v>
      </c>
      <c r="L209" s="157">
        <v>21</v>
      </c>
      <c r="M209" s="157">
        <f t="shared" si="17"/>
        <v>0</v>
      </c>
      <c r="N209" s="157">
        <v>1.6000000000000001E-4</v>
      </c>
      <c r="O209" s="157">
        <f t="shared" si="18"/>
        <v>0</v>
      </c>
      <c r="P209" s="157">
        <v>0</v>
      </c>
      <c r="Q209" s="157">
        <f t="shared" si="19"/>
        <v>0</v>
      </c>
      <c r="R209" s="157"/>
      <c r="S209" s="157" t="s">
        <v>171</v>
      </c>
      <c r="T209" s="157" t="s">
        <v>172</v>
      </c>
      <c r="U209" s="157">
        <v>0</v>
      </c>
      <c r="V209" s="157">
        <f t="shared" si="20"/>
        <v>0</v>
      </c>
      <c r="W209" s="157"/>
      <c r="X209" s="157" t="s">
        <v>132</v>
      </c>
      <c r="Y209" s="148"/>
      <c r="Z209" s="148"/>
      <c r="AA209" s="148"/>
      <c r="AB209" s="148"/>
      <c r="AC209" s="148"/>
      <c r="AD209" s="148"/>
      <c r="AE209" s="148"/>
      <c r="AF209" s="148"/>
      <c r="AG209" s="148" t="s">
        <v>133</v>
      </c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</row>
    <row r="210" spans="1:60" ht="22.5" outlineLevel="1" x14ac:dyDescent="0.2">
      <c r="A210" s="174">
        <v>123</v>
      </c>
      <c r="B210" s="175" t="s">
        <v>428</v>
      </c>
      <c r="C210" s="184" t="s">
        <v>429</v>
      </c>
      <c r="D210" s="176" t="s">
        <v>317</v>
      </c>
      <c r="E210" s="177">
        <v>1</v>
      </c>
      <c r="F210" s="178"/>
      <c r="G210" s="179">
        <f t="shared" si="14"/>
        <v>0</v>
      </c>
      <c r="H210" s="158"/>
      <c r="I210" s="157">
        <f t="shared" si="15"/>
        <v>0</v>
      </c>
      <c r="J210" s="158"/>
      <c r="K210" s="157">
        <f t="shared" si="16"/>
        <v>0</v>
      </c>
      <c r="L210" s="157">
        <v>21</v>
      </c>
      <c r="M210" s="157">
        <f t="shared" si="17"/>
        <v>0</v>
      </c>
      <c r="N210" s="157">
        <v>1.6000000000000001E-4</v>
      </c>
      <c r="O210" s="157">
        <f t="shared" si="18"/>
        <v>0</v>
      </c>
      <c r="P210" s="157">
        <v>0</v>
      </c>
      <c r="Q210" s="157">
        <f t="shared" si="19"/>
        <v>0</v>
      </c>
      <c r="R210" s="157"/>
      <c r="S210" s="157" t="s">
        <v>171</v>
      </c>
      <c r="T210" s="157" t="s">
        <v>172</v>
      </c>
      <c r="U210" s="157">
        <v>0</v>
      </c>
      <c r="V210" s="157">
        <f t="shared" si="20"/>
        <v>0</v>
      </c>
      <c r="W210" s="157"/>
      <c r="X210" s="157" t="s">
        <v>132</v>
      </c>
      <c r="Y210" s="148"/>
      <c r="Z210" s="148"/>
      <c r="AA210" s="148"/>
      <c r="AB210" s="148"/>
      <c r="AC210" s="148"/>
      <c r="AD210" s="148"/>
      <c r="AE210" s="148"/>
      <c r="AF210" s="148"/>
      <c r="AG210" s="148" t="s">
        <v>133</v>
      </c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</row>
    <row r="211" spans="1:60" outlineLevel="1" x14ac:dyDescent="0.2">
      <c r="A211" s="174">
        <v>124</v>
      </c>
      <c r="B211" s="175" t="s">
        <v>430</v>
      </c>
      <c r="C211" s="184" t="s">
        <v>431</v>
      </c>
      <c r="D211" s="176" t="s">
        <v>317</v>
      </c>
      <c r="E211" s="177">
        <v>1</v>
      </c>
      <c r="F211" s="178"/>
      <c r="G211" s="179">
        <f t="shared" si="14"/>
        <v>0</v>
      </c>
      <c r="H211" s="158"/>
      <c r="I211" s="157">
        <f t="shared" si="15"/>
        <v>0</v>
      </c>
      <c r="J211" s="158"/>
      <c r="K211" s="157">
        <f t="shared" si="16"/>
        <v>0</v>
      </c>
      <c r="L211" s="157">
        <v>21</v>
      </c>
      <c r="M211" s="157">
        <f t="shared" si="17"/>
        <v>0</v>
      </c>
      <c r="N211" s="157">
        <v>1.6000000000000001E-4</v>
      </c>
      <c r="O211" s="157">
        <f t="shared" si="18"/>
        <v>0</v>
      </c>
      <c r="P211" s="157">
        <v>0</v>
      </c>
      <c r="Q211" s="157">
        <f t="shared" si="19"/>
        <v>0</v>
      </c>
      <c r="R211" s="157"/>
      <c r="S211" s="157" t="s">
        <v>171</v>
      </c>
      <c r="T211" s="157" t="s">
        <v>172</v>
      </c>
      <c r="U211" s="157">
        <v>0</v>
      </c>
      <c r="V211" s="157">
        <f t="shared" si="20"/>
        <v>0</v>
      </c>
      <c r="W211" s="157"/>
      <c r="X211" s="157" t="s">
        <v>132</v>
      </c>
      <c r="Y211" s="148"/>
      <c r="Z211" s="148"/>
      <c r="AA211" s="148"/>
      <c r="AB211" s="148"/>
      <c r="AC211" s="148"/>
      <c r="AD211" s="148"/>
      <c r="AE211" s="148"/>
      <c r="AF211" s="148"/>
      <c r="AG211" s="148" t="s">
        <v>133</v>
      </c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</row>
    <row r="212" spans="1:60" outlineLevel="1" x14ac:dyDescent="0.2">
      <c r="A212" s="174">
        <v>125</v>
      </c>
      <c r="B212" s="175" t="s">
        <v>432</v>
      </c>
      <c r="C212" s="184" t="s">
        <v>433</v>
      </c>
      <c r="D212" s="176" t="s">
        <v>179</v>
      </c>
      <c r="E212" s="177">
        <v>23</v>
      </c>
      <c r="F212" s="178"/>
      <c r="G212" s="179">
        <f t="shared" si="14"/>
        <v>0</v>
      </c>
      <c r="H212" s="158"/>
      <c r="I212" s="157">
        <f t="shared" si="15"/>
        <v>0</v>
      </c>
      <c r="J212" s="158"/>
      <c r="K212" s="157">
        <f t="shared" si="16"/>
        <v>0</v>
      </c>
      <c r="L212" s="157">
        <v>21</v>
      </c>
      <c r="M212" s="157">
        <f t="shared" si="17"/>
        <v>0</v>
      </c>
      <c r="N212" s="157">
        <v>1.6000000000000001E-4</v>
      </c>
      <c r="O212" s="157">
        <f t="shared" si="18"/>
        <v>0</v>
      </c>
      <c r="P212" s="157">
        <v>0</v>
      </c>
      <c r="Q212" s="157">
        <f t="shared" si="19"/>
        <v>0</v>
      </c>
      <c r="R212" s="157"/>
      <c r="S212" s="157" t="s">
        <v>171</v>
      </c>
      <c r="T212" s="157" t="s">
        <v>172</v>
      </c>
      <c r="U212" s="157">
        <v>0</v>
      </c>
      <c r="V212" s="157">
        <f t="shared" si="20"/>
        <v>0</v>
      </c>
      <c r="W212" s="157"/>
      <c r="X212" s="157" t="s">
        <v>132</v>
      </c>
      <c r="Y212" s="148"/>
      <c r="Z212" s="148"/>
      <c r="AA212" s="148"/>
      <c r="AB212" s="148"/>
      <c r="AC212" s="148"/>
      <c r="AD212" s="148"/>
      <c r="AE212" s="148"/>
      <c r="AF212" s="148"/>
      <c r="AG212" s="148" t="s">
        <v>133</v>
      </c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</row>
    <row r="213" spans="1:60" outlineLevel="1" x14ac:dyDescent="0.2">
      <c r="A213" s="174">
        <v>126</v>
      </c>
      <c r="B213" s="175" t="s">
        <v>434</v>
      </c>
      <c r="C213" s="184" t="s">
        <v>435</v>
      </c>
      <c r="D213" s="176" t="s">
        <v>317</v>
      </c>
      <c r="E213" s="177">
        <v>1</v>
      </c>
      <c r="F213" s="178"/>
      <c r="G213" s="179">
        <f t="shared" si="14"/>
        <v>0</v>
      </c>
      <c r="H213" s="158"/>
      <c r="I213" s="157">
        <f t="shared" si="15"/>
        <v>0</v>
      </c>
      <c r="J213" s="158"/>
      <c r="K213" s="157">
        <f t="shared" si="16"/>
        <v>0</v>
      </c>
      <c r="L213" s="157">
        <v>21</v>
      </c>
      <c r="M213" s="157">
        <f t="shared" si="17"/>
        <v>0</v>
      </c>
      <c r="N213" s="157">
        <v>1.6000000000000001E-4</v>
      </c>
      <c r="O213" s="157">
        <f t="shared" si="18"/>
        <v>0</v>
      </c>
      <c r="P213" s="157">
        <v>0</v>
      </c>
      <c r="Q213" s="157">
        <f t="shared" si="19"/>
        <v>0</v>
      </c>
      <c r="R213" s="157"/>
      <c r="S213" s="157" t="s">
        <v>171</v>
      </c>
      <c r="T213" s="157" t="s">
        <v>172</v>
      </c>
      <c r="U213" s="157">
        <v>0</v>
      </c>
      <c r="V213" s="157">
        <f t="shared" si="20"/>
        <v>0</v>
      </c>
      <c r="W213" s="157"/>
      <c r="X213" s="157" t="s">
        <v>132</v>
      </c>
      <c r="Y213" s="148"/>
      <c r="Z213" s="148"/>
      <c r="AA213" s="148"/>
      <c r="AB213" s="148"/>
      <c r="AC213" s="148"/>
      <c r="AD213" s="148"/>
      <c r="AE213" s="148"/>
      <c r="AF213" s="148"/>
      <c r="AG213" s="148" t="s">
        <v>133</v>
      </c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</row>
    <row r="214" spans="1:60" outlineLevel="1" x14ac:dyDescent="0.2">
      <c r="A214" s="174">
        <v>127</v>
      </c>
      <c r="B214" s="175" t="s">
        <v>436</v>
      </c>
      <c r="C214" s="184" t="s">
        <v>437</v>
      </c>
      <c r="D214" s="176" t="s">
        <v>232</v>
      </c>
      <c r="E214" s="177">
        <v>5</v>
      </c>
      <c r="F214" s="178"/>
      <c r="G214" s="179">
        <f t="shared" si="14"/>
        <v>0</v>
      </c>
      <c r="H214" s="158"/>
      <c r="I214" s="157">
        <f t="shared" si="15"/>
        <v>0</v>
      </c>
      <c r="J214" s="158"/>
      <c r="K214" s="157">
        <f t="shared" si="16"/>
        <v>0</v>
      </c>
      <c r="L214" s="157">
        <v>21</v>
      </c>
      <c r="M214" s="157">
        <f t="shared" si="17"/>
        <v>0</v>
      </c>
      <c r="N214" s="157">
        <v>1.6000000000000001E-4</v>
      </c>
      <c r="O214" s="157">
        <f t="shared" si="18"/>
        <v>0</v>
      </c>
      <c r="P214" s="157">
        <v>0</v>
      </c>
      <c r="Q214" s="157">
        <f t="shared" si="19"/>
        <v>0</v>
      </c>
      <c r="R214" s="157"/>
      <c r="S214" s="157" t="s">
        <v>171</v>
      </c>
      <c r="T214" s="157" t="s">
        <v>172</v>
      </c>
      <c r="U214" s="157">
        <v>0</v>
      </c>
      <c r="V214" s="157">
        <f t="shared" si="20"/>
        <v>0</v>
      </c>
      <c r="W214" s="157"/>
      <c r="X214" s="157" t="s">
        <v>132</v>
      </c>
      <c r="Y214" s="148"/>
      <c r="Z214" s="148"/>
      <c r="AA214" s="148"/>
      <c r="AB214" s="148"/>
      <c r="AC214" s="148"/>
      <c r="AD214" s="148"/>
      <c r="AE214" s="148"/>
      <c r="AF214" s="148"/>
      <c r="AG214" s="148" t="s">
        <v>133</v>
      </c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</row>
    <row r="215" spans="1:60" outlineLevel="1" x14ac:dyDescent="0.2">
      <c r="A215" s="174">
        <v>128</v>
      </c>
      <c r="B215" s="175" t="s">
        <v>438</v>
      </c>
      <c r="C215" s="184" t="s">
        <v>439</v>
      </c>
      <c r="D215" s="176" t="s">
        <v>232</v>
      </c>
      <c r="E215" s="177">
        <v>4</v>
      </c>
      <c r="F215" s="178"/>
      <c r="G215" s="179">
        <f t="shared" si="14"/>
        <v>0</v>
      </c>
      <c r="H215" s="158"/>
      <c r="I215" s="157">
        <f t="shared" si="15"/>
        <v>0</v>
      </c>
      <c r="J215" s="158"/>
      <c r="K215" s="157">
        <f t="shared" si="16"/>
        <v>0</v>
      </c>
      <c r="L215" s="157">
        <v>21</v>
      </c>
      <c r="M215" s="157">
        <f t="shared" si="17"/>
        <v>0</v>
      </c>
      <c r="N215" s="157">
        <v>1.6000000000000001E-4</v>
      </c>
      <c r="O215" s="157">
        <f t="shared" si="18"/>
        <v>0</v>
      </c>
      <c r="P215" s="157">
        <v>0</v>
      </c>
      <c r="Q215" s="157">
        <f t="shared" si="19"/>
        <v>0</v>
      </c>
      <c r="R215" s="157"/>
      <c r="S215" s="157" t="s">
        <v>171</v>
      </c>
      <c r="T215" s="157" t="s">
        <v>172</v>
      </c>
      <c r="U215" s="157">
        <v>0</v>
      </c>
      <c r="V215" s="157">
        <f t="shared" si="20"/>
        <v>0</v>
      </c>
      <c r="W215" s="157"/>
      <c r="X215" s="157" t="s">
        <v>132</v>
      </c>
      <c r="Y215" s="148"/>
      <c r="Z215" s="148"/>
      <c r="AA215" s="148"/>
      <c r="AB215" s="148"/>
      <c r="AC215" s="148"/>
      <c r="AD215" s="148"/>
      <c r="AE215" s="148"/>
      <c r="AF215" s="148"/>
      <c r="AG215" s="148" t="s">
        <v>133</v>
      </c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</row>
    <row r="216" spans="1:60" outlineLevel="1" x14ac:dyDescent="0.2">
      <c r="A216" s="174">
        <v>129</v>
      </c>
      <c r="B216" s="175" t="s">
        <v>440</v>
      </c>
      <c r="C216" s="184" t="s">
        <v>441</v>
      </c>
      <c r="D216" s="176" t="s">
        <v>170</v>
      </c>
      <c r="E216" s="177">
        <v>1</v>
      </c>
      <c r="F216" s="178"/>
      <c r="G216" s="179">
        <f t="shared" si="14"/>
        <v>0</v>
      </c>
      <c r="H216" s="158"/>
      <c r="I216" s="157">
        <f t="shared" si="15"/>
        <v>0</v>
      </c>
      <c r="J216" s="158"/>
      <c r="K216" s="157">
        <f t="shared" si="16"/>
        <v>0</v>
      </c>
      <c r="L216" s="157">
        <v>21</v>
      </c>
      <c r="M216" s="157">
        <f t="shared" si="17"/>
        <v>0</v>
      </c>
      <c r="N216" s="157">
        <v>1.6000000000000001E-4</v>
      </c>
      <c r="O216" s="157">
        <f t="shared" si="18"/>
        <v>0</v>
      </c>
      <c r="P216" s="157">
        <v>0</v>
      </c>
      <c r="Q216" s="157">
        <f t="shared" si="19"/>
        <v>0</v>
      </c>
      <c r="R216" s="157"/>
      <c r="S216" s="157" t="s">
        <v>171</v>
      </c>
      <c r="T216" s="157" t="s">
        <v>172</v>
      </c>
      <c r="U216" s="157">
        <v>0</v>
      </c>
      <c r="V216" s="157">
        <f t="shared" si="20"/>
        <v>0</v>
      </c>
      <c r="W216" s="157"/>
      <c r="X216" s="157" t="s">
        <v>132</v>
      </c>
      <c r="Y216" s="148"/>
      <c r="Z216" s="148"/>
      <c r="AA216" s="148"/>
      <c r="AB216" s="148"/>
      <c r="AC216" s="148"/>
      <c r="AD216" s="148"/>
      <c r="AE216" s="148"/>
      <c r="AF216" s="148"/>
      <c r="AG216" s="148" t="s">
        <v>133</v>
      </c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</row>
    <row r="217" spans="1:60" x14ac:dyDescent="0.2">
      <c r="A217" s="162" t="s">
        <v>125</v>
      </c>
      <c r="B217" s="163" t="s">
        <v>95</v>
      </c>
      <c r="C217" s="181" t="s">
        <v>96</v>
      </c>
      <c r="D217" s="164"/>
      <c r="E217" s="165"/>
      <c r="F217" s="166"/>
      <c r="G217" s="167">
        <f>SUMIF(AG218:AG225,"&lt;&gt;NOR",G218:G225)</f>
        <v>0</v>
      </c>
      <c r="H217" s="161"/>
      <c r="I217" s="161">
        <f>SUM(I218:I225)</f>
        <v>0</v>
      </c>
      <c r="J217" s="161"/>
      <c r="K217" s="161">
        <f>SUM(K218:K225)</f>
        <v>0</v>
      </c>
      <c r="L217" s="161"/>
      <c r="M217" s="161">
        <f>SUM(M218:M225)</f>
        <v>0</v>
      </c>
      <c r="N217" s="161"/>
      <c r="O217" s="161">
        <f>SUM(O218:O225)</f>
        <v>0</v>
      </c>
      <c r="P217" s="161"/>
      <c r="Q217" s="161">
        <f>SUM(Q218:Q225)</f>
        <v>0</v>
      </c>
      <c r="R217" s="161"/>
      <c r="S217" s="161"/>
      <c r="T217" s="161"/>
      <c r="U217" s="161"/>
      <c r="V217" s="161">
        <f>SUM(V218:V225)</f>
        <v>8.7900000000000009</v>
      </c>
      <c r="W217" s="161"/>
      <c r="X217" s="161"/>
      <c r="AG217" t="s">
        <v>126</v>
      </c>
    </row>
    <row r="218" spans="1:60" outlineLevel="1" x14ac:dyDescent="0.2">
      <c r="A218" s="174">
        <v>130</v>
      </c>
      <c r="B218" s="175" t="s">
        <v>442</v>
      </c>
      <c r="C218" s="184" t="s">
        <v>443</v>
      </c>
      <c r="D218" s="176" t="s">
        <v>138</v>
      </c>
      <c r="E218" s="177">
        <v>1.6025700000000001</v>
      </c>
      <c r="F218" s="178"/>
      <c r="G218" s="179">
        <f>ROUND(E218*F218,2)</f>
        <v>0</v>
      </c>
      <c r="H218" s="158"/>
      <c r="I218" s="157">
        <f>ROUND(E218*H218,2)</f>
        <v>0</v>
      </c>
      <c r="J218" s="158"/>
      <c r="K218" s="157">
        <f>ROUND(E218*J218,2)</f>
        <v>0</v>
      </c>
      <c r="L218" s="157">
        <v>21</v>
      </c>
      <c r="M218" s="157">
        <f>G218*(1+L218/100)</f>
        <v>0</v>
      </c>
      <c r="N218" s="157">
        <v>0</v>
      </c>
      <c r="O218" s="157">
        <f>ROUND(E218*N218,2)</f>
        <v>0</v>
      </c>
      <c r="P218" s="157">
        <v>0</v>
      </c>
      <c r="Q218" s="157">
        <f>ROUND(E218*P218,2)</f>
        <v>0</v>
      </c>
      <c r="R218" s="157"/>
      <c r="S218" s="157" t="s">
        <v>130</v>
      </c>
      <c r="T218" s="157" t="s">
        <v>131</v>
      </c>
      <c r="U218" s="157">
        <v>2.0089999999999999</v>
      </c>
      <c r="V218" s="157">
        <f>ROUND(E218*U218,2)</f>
        <v>3.22</v>
      </c>
      <c r="W218" s="157"/>
      <c r="X218" s="157" t="s">
        <v>444</v>
      </c>
      <c r="Y218" s="148"/>
      <c r="Z218" s="148"/>
      <c r="AA218" s="148"/>
      <c r="AB218" s="148"/>
      <c r="AC218" s="148"/>
      <c r="AD218" s="148"/>
      <c r="AE218" s="148"/>
      <c r="AF218" s="148"/>
      <c r="AG218" s="148" t="s">
        <v>445</v>
      </c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</row>
    <row r="219" spans="1:60" outlineLevel="1" x14ac:dyDescent="0.2">
      <c r="A219" s="174">
        <v>131</v>
      </c>
      <c r="B219" s="175" t="s">
        <v>446</v>
      </c>
      <c r="C219" s="184" t="s">
        <v>447</v>
      </c>
      <c r="D219" s="176" t="s">
        <v>138</v>
      </c>
      <c r="E219" s="177">
        <v>4.8076999999999996</v>
      </c>
      <c r="F219" s="178"/>
      <c r="G219" s="179">
        <f>ROUND(E219*F219,2)</f>
        <v>0</v>
      </c>
      <c r="H219" s="158"/>
      <c r="I219" s="157">
        <f>ROUND(E219*H219,2)</f>
        <v>0</v>
      </c>
      <c r="J219" s="158"/>
      <c r="K219" s="157">
        <f>ROUND(E219*J219,2)</f>
        <v>0</v>
      </c>
      <c r="L219" s="157">
        <v>21</v>
      </c>
      <c r="M219" s="157">
        <f>G219*(1+L219/100)</f>
        <v>0</v>
      </c>
      <c r="N219" s="157">
        <v>0</v>
      </c>
      <c r="O219" s="157">
        <f>ROUND(E219*N219,2)</f>
        <v>0</v>
      </c>
      <c r="P219" s="157">
        <v>0</v>
      </c>
      <c r="Q219" s="157">
        <f>ROUND(E219*P219,2)</f>
        <v>0</v>
      </c>
      <c r="R219" s="157"/>
      <c r="S219" s="157" t="s">
        <v>130</v>
      </c>
      <c r="T219" s="157" t="s">
        <v>131</v>
      </c>
      <c r="U219" s="157">
        <v>0.95899999999999996</v>
      </c>
      <c r="V219" s="157">
        <f>ROUND(E219*U219,2)</f>
        <v>4.6100000000000003</v>
      </c>
      <c r="W219" s="157"/>
      <c r="X219" s="157" t="s">
        <v>444</v>
      </c>
      <c r="Y219" s="148"/>
      <c r="Z219" s="148"/>
      <c r="AA219" s="148"/>
      <c r="AB219" s="148"/>
      <c r="AC219" s="148"/>
      <c r="AD219" s="148"/>
      <c r="AE219" s="148"/>
      <c r="AF219" s="148"/>
      <c r="AG219" s="148" t="s">
        <v>445</v>
      </c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</row>
    <row r="220" spans="1:60" outlineLevel="1" x14ac:dyDescent="0.2">
      <c r="A220" s="168">
        <v>132</v>
      </c>
      <c r="B220" s="169" t="s">
        <v>448</v>
      </c>
      <c r="C220" s="182" t="s">
        <v>449</v>
      </c>
      <c r="D220" s="170" t="s">
        <v>138</v>
      </c>
      <c r="E220" s="171">
        <v>1.6025700000000001</v>
      </c>
      <c r="F220" s="172"/>
      <c r="G220" s="173">
        <f>ROUND(E220*F220,2)</f>
        <v>0</v>
      </c>
      <c r="H220" s="158"/>
      <c r="I220" s="157">
        <f>ROUND(E220*H220,2)</f>
        <v>0</v>
      </c>
      <c r="J220" s="158"/>
      <c r="K220" s="157">
        <f>ROUND(E220*J220,2)</f>
        <v>0</v>
      </c>
      <c r="L220" s="157">
        <v>21</v>
      </c>
      <c r="M220" s="157">
        <f>G220*(1+L220/100)</f>
        <v>0</v>
      </c>
      <c r="N220" s="157">
        <v>0</v>
      </c>
      <c r="O220" s="157">
        <f>ROUND(E220*N220,2)</f>
        <v>0</v>
      </c>
      <c r="P220" s="157">
        <v>0</v>
      </c>
      <c r="Q220" s="157">
        <f>ROUND(E220*P220,2)</f>
        <v>0</v>
      </c>
      <c r="R220" s="157"/>
      <c r="S220" s="157" t="s">
        <v>130</v>
      </c>
      <c r="T220" s="157" t="s">
        <v>131</v>
      </c>
      <c r="U220" s="157">
        <v>0.49</v>
      </c>
      <c r="V220" s="157">
        <f>ROUND(E220*U220,2)</f>
        <v>0.79</v>
      </c>
      <c r="W220" s="157"/>
      <c r="X220" s="157" t="s">
        <v>444</v>
      </c>
      <c r="Y220" s="148"/>
      <c r="Z220" s="148"/>
      <c r="AA220" s="148"/>
      <c r="AB220" s="148"/>
      <c r="AC220" s="148"/>
      <c r="AD220" s="148"/>
      <c r="AE220" s="148"/>
      <c r="AF220" s="148"/>
      <c r="AG220" s="148" t="s">
        <v>445</v>
      </c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</row>
    <row r="221" spans="1:60" outlineLevel="1" x14ac:dyDescent="0.2">
      <c r="A221" s="155"/>
      <c r="B221" s="156"/>
      <c r="C221" s="259" t="s">
        <v>450</v>
      </c>
      <c r="D221" s="260"/>
      <c r="E221" s="260"/>
      <c r="F221" s="260"/>
      <c r="G221" s="260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48"/>
      <c r="Z221" s="148"/>
      <c r="AA221" s="148"/>
      <c r="AB221" s="148"/>
      <c r="AC221" s="148"/>
      <c r="AD221" s="148"/>
      <c r="AE221" s="148"/>
      <c r="AF221" s="148"/>
      <c r="AG221" s="148" t="s">
        <v>166</v>
      </c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</row>
    <row r="222" spans="1:60" outlineLevel="1" x14ac:dyDescent="0.2">
      <c r="A222" s="174">
        <v>133</v>
      </c>
      <c r="B222" s="175" t="s">
        <v>451</v>
      </c>
      <c r="C222" s="184" t="s">
        <v>452</v>
      </c>
      <c r="D222" s="176" t="s">
        <v>138</v>
      </c>
      <c r="E222" s="177">
        <v>19.230820000000001</v>
      </c>
      <c r="F222" s="178"/>
      <c r="G222" s="179">
        <f>ROUND(E222*F222,2)</f>
        <v>0</v>
      </c>
      <c r="H222" s="158"/>
      <c r="I222" s="157">
        <f>ROUND(E222*H222,2)</f>
        <v>0</v>
      </c>
      <c r="J222" s="158"/>
      <c r="K222" s="157">
        <f>ROUND(E222*J222,2)</f>
        <v>0</v>
      </c>
      <c r="L222" s="157">
        <v>21</v>
      </c>
      <c r="M222" s="157">
        <f>G222*(1+L222/100)</f>
        <v>0</v>
      </c>
      <c r="N222" s="157">
        <v>0</v>
      </c>
      <c r="O222" s="157">
        <f>ROUND(E222*N222,2)</f>
        <v>0</v>
      </c>
      <c r="P222" s="157">
        <v>0</v>
      </c>
      <c r="Q222" s="157">
        <f>ROUND(E222*P222,2)</f>
        <v>0</v>
      </c>
      <c r="R222" s="157"/>
      <c r="S222" s="157" t="s">
        <v>130</v>
      </c>
      <c r="T222" s="157" t="s">
        <v>131</v>
      </c>
      <c r="U222" s="157">
        <v>0</v>
      </c>
      <c r="V222" s="157">
        <f>ROUND(E222*U222,2)</f>
        <v>0</v>
      </c>
      <c r="W222" s="157"/>
      <c r="X222" s="157" t="s">
        <v>444</v>
      </c>
      <c r="Y222" s="148"/>
      <c r="Z222" s="148"/>
      <c r="AA222" s="148"/>
      <c r="AB222" s="148"/>
      <c r="AC222" s="148"/>
      <c r="AD222" s="148"/>
      <c r="AE222" s="148"/>
      <c r="AF222" s="148"/>
      <c r="AG222" s="148" t="s">
        <v>445</v>
      </c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</row>
    <row r="223" spans="1:60" outlineLevel="1" x14ac:dyDescent="0.2">
      <c r="A223" s="174">
        <v>134</v>
      </c>
      <c r="B223" s="175" t="s">
        <v>453</v>
      </c>
      <c r="C223" s="184" t="s">
        <v>454</v>
      </c>
      <c r="D223" s="176" t="s">
        <v>138</v>
      </c>
      <c r="E223" s="177">
        <v>1.6025700000000001</v>
      </c>
      <c r="F223" s="178"/>
      <c r="G223" s="179">
        <f>ROUND(E223*F223,2)</f>
        <v>0</v>
      </c>
      <c r="H223" s="158"/>
      <c r="I223" s="157">
        <f>ROUND(E223*H223,2)</f>
        <v>0</v>
      </c>
      <c r="J223" s="158"/>
      <c r="K223" s="157">
        <f>ROUND(E223*J223,2)</f>
        <v>0</v>
      </c>
      <c r="L223" s="157">
        <v>21</v>
      </c>
      <c r="M223" s="157">
        <f>G223*(1+L223/100)</f>
        <v>0</v>
      </c>
      <c r="N223" s="157">
        <v>0</v>
      </c>
      <c r="O223" s="157">
        <f>ROUND(E223*N223,2)</f>
        <v>0</v>
      </c>
      <c r="P223" s="157">
        <v>0</v>
      </c>
      <c r="Q223" s="157">
        <f>ROUND(E223*P223,2)</f>
        <v>0</v>
      </c>
      <c r="R223" s="157"/>
      <c r="S223" s="157" t="s">
        <v>130</v>
      </c>
      <c r="T223" s="157" t="s">
        <v>131</v>
      </c>
      <c r="U223" s="157">
        <v>0.105</v>
      </c>
      <c r="V223" s="157">
        <f>ROUND(E223*U223,2)</f>
        <v>0.17</v>
      </c>
      <c r="W223" s="157"/>
      <c r="X223" s="157" t="s">
        <v>444</v>
      </c>
      <c r="Y223" s="148"/>
      <c r="Z223" s="148"/>
      <c r="AA223" s="148"/>
      <c r="AB223" s="148"/>
      <c r="AC223" s="148"/>
      <c r="AD223" s="148"/>
      <c r="AE223" s="148"/>
      <c r="AF223" s="148"/>
      <c r="AG223" s="148" t="s">
        <v>445</v>
      </c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</row>
    <row r="224" spans="1:60" outlineLevel="1" x14ac:dyDescent="0.2">
      <c r="A224" s="174">
        <v>135</v>
      </c>
      <c r="B224" s="175" t="s">
        <v>455</v>
      </c>
      <c r="C224" s="184" t="s">
        <v>456</v>
      </c>
      <c r="D224" s="176" t="s">
        <v>138</v>
      </c>
      <c r="E224" s="177">
        <v>1.6025700000000001</v>
      </c>
      <c r="F224" s="178"/>
      <c r="G224" s="179">
        <f>ROUND(E224*F224,2)</f>
        <v>0</v>
      </c>
      <c r="H224" s="158"/>
      <c r="I224" s="157">
        <f>ROUND(E224*H224,2)</f>
        <v>0</v>
      </c>
      <c r="J224" s="158"/>
      <c r="K224" s="157">
        <f>ROUND(E224*J224,2)</f>
        <v>0</v>
      </c>
      <c r="L224" s="157">
        <v>21</v>
      </c>
      <c r="M224" s="157">
        <f>G224*(1+L224/100)</f>
        <v>0</v>
      </c>
      <c r="N224" s="157">
        <v>0</v>
      </c>
      <c r="O224" s="157">
        <f>ROUND(E224*N224,2)</f>
        <v>0</v>
      </c>
      <c r="P224" s="157">
        <v>0</v>
      </c>
      <c r="Q224" s="157">
        <f>ROUND(E224*P224,2)</f>
        <v>0</v>
      </c>
      <c r="R224" s="157"/>
      <c r="S224" s="157" t="s">
        <v>130</v>
      </c>
      <c r="T224" s="157" t="s">
        <v>131</v>
      </c>
      <c r="U224" s="157">
        <v>0</v>
      </c>
      <c r="V224" s="157">
        <f>ROUND(E224*U224,2)</f>
        <v>0</v>
      </c>
      <c r="W224" s="157"/>
      <c r="X224" s="157" t="s">
        <v>444</v>
      </c>
      <c r="Y224" s="148"/>
      <c r="Z224" s="148"/>
      <c r="AA224" s="148"/>
      <c r="AB224" s="148"/>
      <c r="AC224" s="148"/>
      <c r="AD224" s="148"/>
      <c r="AE224" s="148"/>
      <c r="AF224" s="148"/>
      <c r="AG224" s="148" t="s">
        <v>445</v>
      </c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</row>
    <row r="225" spans="1:60" ht="22.5" outlineLevel="1" x14ac:dyDescent="0.2">
      <c r="A225" s="174">
        <v>136</v>
      </c>
      <c r="B225" s="175" t="s">
        <v>457</v>
      </c>
      <c r="C225" s="184" t="s">
        <v>458</v>
      </c>
      <c r="D225" s="176" t="s">
        <v>170</v>
      </c>
      <c r="E225" s="177">
        <v>1</v>
      </c>
      <c r="F225" s="178"/>
      <c r="G225" s="179">
        <f>ROUND(E225*F225,2)</f>
        <v>0</v>
      </c>
      <c r="H225" s="158"/>
      <c r="I225" s="157">
        <f>ROUND(E225*H225,2)</f>
        <v>0</v>
      </c>
      <c r="J225" s="158"/>
      <c r="K225" s="157">
        <f>ROUND(E225*J225,2)</f>
        <v>0</v>
      </c>
      <c r="L225" s="157">
        <v>21</v>
      </c>
      <c r="M225" s="157">
        <f>G225*(1+L225/100)</f>
        <v>0</v>
      </c>
      <c r="N225" s="157">
        <v>0</v>
      </c>
      <c r="O225" s="157">
        <f>ROUND(E225*N225,2)</f>
        <v>0</v>
      </c>
      <c r="P225" s="157">
        <v>0</v>
      </c>
      <c r="Q225" s="157">
        <f>ROUND(E225*P225,2)</f>
        <v>0</v>
      </c>
      <c r="R225" s="157"/>
      <c r="S225" s="157" t="s">
        <v>171</v>
      </c>
      <c r="T225" s="157" t="s">
        <v>172</v>
      </c>
      <c r="U225" s="157">
        <v>0</v>
      </c>
      <c r="V225" s="157">
        <f>ROUND(E225*U225,2)</f>
        <v>0</v>
      </c>
      <c r="W225" s="157"/>
      <c r="X225" s="157" t="s">
        <v>132</v>
      </c>
      <c r="Y225" s="148"/>
      <c r="Z225" s="148"/>
      <c r="AA225" s="148"/>
      <c r="AB225" s="148"/>
      <c r="AC225" s="148"/>
      <c r="AD225" s="148"/>
      <c r="AE225" s="148"/>
      <c r="AF225" s="148"/>
      <c r="AG225" s="148" t="s">
        <v>133</v>
      </c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</row>
    <row r="226" spans="1:60" x14ac:dyDescent="0.2">
      <c r="A226" s="162" t="s">
        <v>125</v>
      </c>
      <c r="B226" s="163" t="s">
        <v>98</v>
      </c>
      <c r="C226" s="181" t="s">
        <v>30</v>
      </c>
      <c r="D226" s="164"/>
      <c r="E226" s="165"/>
      <c r="F226" s="166"/>
      <c r="G226" s="167">
        <f>SUMIF(AG227:AG227,"&lt;&gt;NOR",G227:G227)</f>
        <v>0</v>
      </c>
      <c r="H226" s="161"/>
      <c r="I226" s="161">
        <f>SUM(I227:I227)</f>
        <v>0</v>
      </c>
      <c r="J226" s="161"/>
      <c r="K226" s="161">
        <f>SUM(K227:K227)</f>
        <v>0</v>
      </c>
      <c r="L226" s="161"/>
      <c r="M226" s="161">
        <f>SUM(M227:M227)</f>
        <v>0</v>
      </c>
      <c r="N226" s="161"/>
      <c r="O226" s="161">
        <f>SUM(O227:O227)</f>
        <v>0</v>
      </c>
      <c r="P226" s="161"/>
      <c r="Q226" s="161">
        <f>SUM(Q227:Q227)</f>
        <v>0</v>
      </c>
      <c r="R226" s="161"/>
      <c r="S226" s="161"/>
      <c r="T226" s="161"/>
      <c r="U226" s="161"/>
      <c r="V226" s="161">
        <f>SUM(V227:V227)</f>
        <v>0</v>
      </c>
      <c r="W226" s="161"/>
      <c r="X226" s="161"/>
      <c r="AG226" t="s">
        <v>126</v>
      </c>
    </row>
    <row r="227" spans="1:60" outlineLevel="1" x14ac:dyDescent="0.2">
      <c r="A227" s="168">
        <v>137</v>
      </c>
      <c r="B227" s="169" t="s">
        <v>459</v>
      </c>
      <c r="C227" s="182" t="s">
        <v>460</v>
      </c>
      <c r="D227" s="170" t="s">
        <v>0</v>
      </c>
      <c r="E227" s="171">
        <v>2303.21</v>
      </c>
      <c r="F227" s="172"/>
      <c r="G227" s="173">
        <f>ROUND(E227*F227,2)</f>
        <v>0</v>
      </c>
      <c r="H227" s="158"/>
      <c r="I227" s="157">
        <f>ROUND(E227*H227,2)</f>
        <v>0</v>
      </c>
      <c r="J227" s="158"/>
      <c r="K227" s="157">
        <f>ROUND(E227*J227,2)</f>
        <v>0</v>
      </c>
      <c r="L227" s="157">
        <v>21</v>
      </c>
      <c r="M227" s="157">
        <f>G227*(1+L227/100)</f>
        <v>0</v>
      </c>
      <c r="N227" s="157">
        <v>0</v>
      </c>
      <c r="O227" s="157">
        <f>ROUND(E227*N227,2)</f>
        <v>0</v>
      </c>
      <c r="P227" s="157">
        <v>0</v>
      </c>
      <c r="Q227" s="157">
        <f>ROUND(E227*P227,2)</f>
        <v>0</v>
      </c>
      <c r="R227" s="157"/>
      <c r="S227" s="157" t="s">
        <v>171</v>
      </c>
      <c r="T227" s="157" t="s">
        <v>172</v>
      </c>
      <c r="U227" s="157">
        <v>0</v>
      </c>
      <c r="V227" s="157">
        <f>ROUND(E227*U227,2)</f>
        <v>0</v>
      </c>
      <c r="W227" s="157"/>
      <c r="X227" s="157" t="s">
        <v>132</v>
      </c>
      <c r="Y227" s="148"/>
      <c r="Z227" s="148"/>
      <c r="AA227" s="148"/>
      <c r="AB227" s="148"/>
      <c r="AC227" s="148"/>
      <c r="AD227" s="148"/>
      <c r="AE227" s="148"/>
      <c r="AF227" s="148"/>
      <c r="AG227" s="148" t="s">
        <v>175</v>
      </c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</row>
    <row r="228" spans="1:60" x14ac:dyDescent="0.2">
      <c r="A228" s="3"/>
      <c r="B228" s="4"/>
      <c r="C228" s="185"/>
      <c r="D228" s="6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AE228">
        <v>15</v>
      </c>
      <c r="AF228">
        <v>21</v>
      </c>
      <c r="AG228" t="s">
        <v>112</v>
      </c>
    </row>
    <row r="229" spans="1:60" x14ac:dyDescent="0.2">
      <c r="A229" s="151"/>
      <c r="B229" s="152" t="s">
        <v>31</v>
      </c>
      <c r="C229" s="186"/>
      <c r="D229" s="153"/>
      <c r="E229" s="154"/>
      <c r="F229" s="154"/>
      <c r="G229" s="180">
        <f>G8+G25+G32+G39+G42+G47+G50+G54+G85+G87+G93+G108+G130+G161+G163+G169+G184+G190+G195+G205+G217+G226</f>
        <v>0</v>
      </c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AE229">
        <f>SUMIF(L7:L227,AE228,G7:G227)</f>
        <v>0</v>
      </c>
      <c r="AF229">
        <f>SUMIF(L7:L227,AF228,G7:G227)</f>
        <v>0</v>
      </c>
      <c r="AG229" t="s">
        <v>461</v>
      </c>
    </row>
    <row r="230" spans="1:60" x14ac:dyDescent="0.2">
      <c r="A230" s="3"/>
      <c r="B230" s="4"/>
      <c r="C230" s="185"/>
      <c r="D230" s="6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60" x14ac:dyDescent="0.2">
      <c r="A231" s="3"/>
      <c r="B231" s="4"/>
      <c r="C231" s="185"/>
      <c r="D231" s="6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60" x14ac:dyDescent="0.2">
      <c r="A232" s="245" t="s">
        <v>462</v>
      </c>
      <c r="B232" s="245"/>
      <c r="C232" s="246"/>
      <c r="D232" s="6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60" x14ac:dyDescent="0.2">
      <c r="A233" s="247"/>
      <c r="B233" s="248"/>
      <c r="C233" s="249"/>
      <c r="D233" s="248"/>
      <c r="E233" s="248"/>
      <c r="F233" s="248"/>
      <c r="G233" s="250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AG233" t="s">
        <v>463</v>
      </c>
    </row>
    <row r="234" spans="1:60" x14ac:dyDescent="0.2">
      <c r="A234" s="251"/>
      <c r="B234" s="252"/>
      <c r="C234" s="253"/>
      <c r="D234" s="252"/>
      <c r="E234" s="252"/>
      <c r="F234" s="252"/>
      <c r="G234" s="254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60" x14ac:dyDescent="0.2">
      <c r="A235" s="251"/>
      <c r="B235" s="252"/>
      <c r="C235" s="253"/>
      <c r="D235" s="252"/>
      <c r="E235" s="252"/>
      <c r="F235" s="252"/>
      <c r="G235" s="254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60" x14ac:dyDescent="0.2">
      <c r="A236" s="251"/>
      <c r="B236" s="252"/>
      <c r="C236" s="253"/>
      <c r="D236" s="252"/>
      <c r="E236" s="252"/>
      <c r="F236" s="252"/>
      <c r="G236" s="254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60" x14ac:dyDescent="0.2">
      <c r="A237" s="255"/>
      <c r="B237" s="256"/>
      <c r="C237" s="257"/>
      <c r="D237" s="256"/>
      <c r="E237" s="256"/>
      <c r="F237" s="256"/>
      <c r="G237" s="258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60" x14ac:dyDescent="0.2">
      <c r="A238" s="3"/>
      <c r="B238" s="4"/>
      <c r="C238" s="185"/>
      <c r="D238" s="6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60" x14ac:dyDescent="0.2">
      <c r="C239" s="187"/>
      <c r="D239" s="10"/>
      <c r="AG239" t="s">
        <v>464</v>
      </c>
    </row>
    <row r="240" spans="1:60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26">
    <mergeCell ref="C112:G112"/>
    <mergeCell ref="C113:G113"/>
    <mergeCell ref="C115:G115"/>
    <mergeCell ref="C116:G116"/>
    <mergeCell ref="C122:G122"/>
    <mergeCell ref="A1:G1"/>
    <mergeCell ref="C2:G2"/>
    <mergeCell ref="C3:G3"/>
    <mergeCell ref="C4:G4"/>
    <mergeCell ref="C68:G68"/>
    <mergeCell ref="A232:C232"/>
    <mergeCell ref="A233:G237"/>
    <mergeCell ref="C28:G28"/>
    <mergeCell ref="C31:G31"/>
    <mergeCell ref="C44:G44"/>
    <mergeCell ref="C56:G56"/>
    <mergeCell ref="C100:G100"/>
    <mergeCell ref="C72:G72"/>
    <mergeCell ref="C75:G75"/>
    <mergeCell ref="C95:G95"/>
    <mergeCell ref="C98:G98"/>
    <mergeCell ref="C124:G124"/>
    <mergeCell ref="C142:G142"/>
    <mergeCell ref="C176:G176"/>
    <mergeCell ref="C221:G221"/>
    <mergeCell ref="C102:G102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02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'02 01 Pol'!Názvy_tisku</vt:lpstr>
      <vt:lpstr>oadresa</vt:lpstr>
      <vt:lpstr>Stavba!Objednatel</vt:lpstr>
      <vt:lpstr>Stavba!Objekt</vt:lpstr>
      <vt:lpstr>'02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Drahomír Klein</dc:creator>
  <cp:lastModifiedBy>Vlková Jana</cp:lastModifiedBy>
  <cp:lastPrinted>2019-03-19T12:27:02Z</cp:lastPrinted>
  <dcterms:created xsi:type="dcterms:W3CDTF">2009-04-08T07:15:50Z</dcterms:created>
  <dcterms:modified xsi:type="dcterms:W3CDTF">2021-08-02T06:37:25Z</dcterms:modified>
</cp:coreProperties>
</file>