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tavby\Tichý\Nemocnice Bohunice\Rozvodna\Hotové rozpočty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V01 V01 Naklady" sheetId="12" r:id="rId4"/>
    <sheet name="SO 01 D.1.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'SO 01 D.1.1 Pol'!$1:$7</definedName>
    <definedName name="_xlnm.Print_Titles" localSheetId="3">'V01 V01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 01 D.1.1 Pol'!$A$1:$X$254</definedName>
    <definedName name="_xlnm.Print_Area" localSheetId="1">Stavba!$A$1:$J$70</definedName>
    <definedName name="_xlnm.Print_Area" localSheetId="3">'V01 V01 Naklady'!$A$1:$X$26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1" i="1"/>
  <c r="F41" i="1"/>
  <c r="G40" i="1"/>
  <c r="F40" i="1"/>
  <c r="G39" i="1"/>
  <c r="F39" i="1"/>
  <c r="G253" i="13"/>
  <c r="BA182" i="13"/>
  <c r="BA179" i="13"/>
  <c r="BA176" i="13"/>
  <c r="BA63" i="13"/>
  <c r="BA14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3" i="13"/>
  <c r="I13" i="13"/>
  <c r="K13" i="13"/>
  <c r="M13" i="13"/>
  <c r="O13" i="13"/>
  <c r="Q13" i="13"/>
  <c r="V13" i="13"/>
  <c r="G17" i="13"/>
  <c r="I17" i="13"/>
  <c r="K17" i="13"/>
  <c r="M17" i="13"/>
  <c r="O17" i="13"/>
  <c r="Q17" i="13"/>
  <c r="V17" i="13"/>
  <c r="G19" i="13"/>
  <c r="M19" i="13" s="1"/>
  <c r="I19" i="13"/>
  <c r="K19" i="13"/>
  <c r="O19" i="13"/>
  <c r="O8" i="13" s="1"/>
  <c r="Q19" i="13"/>
  <c r="V19" i="13"/>
  <c r="G23" i="13"/>
  <c r="I23" i="13"/>
  <c r="O23" i="13"/>
  <c r="Q23" i="13"/>
  <c r="G24" i="13"/>
  <c r="M24" i="13" s="1"/>
  <c r="M23" i="13" s="1"/>
  <c r="I24" i="13"/>
  <c r="K24" i="13"/>
  <c r="K23" i="13" s="1"/>
  <c r="O24" i="13"/>
  <c r="Q24" i="13"/>
  <c r="V24" i="13"/>
  <c r="V23" i="13" s="1"/>
  <c r="G30" i="13"/>
  <c r="I30" i="13"/>
  <c r="K30" i="13"/>
  <c r="M30" i="13"/>
  <c r="O30" i="13"/>
  <c r="Q30" i="13"/>
  <c r="V30" i="13"/>
  <c r="G36" i="13"/>
  <c r="O36" i="13"/>
  <c r="G37" i="13"/>
  <c r="M37" i="13" s="1"/>
  <c r="M36" i="13" s="1"/>
  <c r="I37" i="13"/>
  <c r="I36" i="13" s="1"/>
  <c r="K37" i="13"/>
  <c r="K36" i="13" s="1"/>
  <c r="O37" i="13"/>
  <c r="Q37" i="13"/>
  <c r="Q36" i="13" s="1"/>
  <c r="V37" i="13"/>
  <c r="V36" i="13" s="1"/>
  <c r="G41" i="13"/>
  <c r="I41" i="13"/>
  <c r="K41" i="13"/>
  <c r="M41" i="13"/>
  <c r="O41" i="13"/>
  <c r="Q41" i="13"/>
  <c r="V41" i="13"/>
  <c r="K45" i="13"/>
  <c r="V45" i="13"/>
  <c r="G46" i="13"/>
  <c r="M46" i="13" s="1"/>
  <c r="M45" i="13" s="1"/>
  <c r="I46" i="13"/>
  <c r="I45" i="13" s="1"/>
  <c r="K46" i="13"/>
  <c r="O46" i="13"/>
  <c r="O45" i="13" s="1"/>
  <c r="Q46" i="13"/>
  <c r="Q45" i="13" s="1"/>
  <c r="V46" i="13"/>
  <c r="G51" i="13"/>
  <c r="I51" i="13"/>
  <c r="K51" i="13"/>
  <c r="K50" i="13" s="1"/>
  <c r="M51" i="13"/>
  <c r="O51" i="13"/>
  <c r="Q51" i="13"/>
  <c r="V51" i="13"/>
  <c r="V50" i="13" s="1"/>
  <c r="G55" i="13"/>
  <c r="I55" i="13"/>
  <c r="K55" i="13"/>
  <c r="M55" i="13"/>
  <c r="O55" i="13"/>
  <c r="Q55" i="13"/>
  <c r="V55" i="13"/>
  <c r="G57" i="13"/>
  <c r="G50" i="13" s="1"/>
  <c r="I57" i="13"/>
  <c r="K57" i="13"/>
  <c r="O57" i="13"/>
  <c r="O50" i="13" s="1"/>
  <c r="Q57" i="13"/>
  <c r="V57" i="13"/>
  <c r="G62" i="13"/>
  <c r="M62" i="13" s="1"/>
  <c r="I62" i="13"/>
  <c r="I50" i="13" s="1"/>
  <c r="K62" i="13"/>
  <c r="O62" i="13"/>
  <c r="Q62" i="13"/>
  <c r="Q50" i="13" s="1"/>
  <c r="V62" i="13"/>
  <c r="G67" i="13"/>
  <c r="G66" i="13" s="1"/>
  <c r="I67" i="13"/>
  <c r="K67" i="13"/>
  <c r="M67" i="13"/>
  <c r="O67" i="13"/>
  <c r="O66" i="13" s="1"/>
  <c r="Q67" i="13"/>
  <c r="V67" i="13"/>
  <c r="G70" i="13"/>
  <c r="M70" i="13" s="1"/>
  <c r="I70" i="13"/>
  <c r="K70" i="13"/>
  <c r="O70" i="13"/>
  <c r="Q70" i="13"/>
  <c r="V70" i="13"/>
  <c r="G73" i="13"/>
  <c r="M73" i="13" s="1"/>
  <c r="I73" i="13"/>
  <c r="I66" i="13" s="1"/>
  <c r="K73" i="13"/>
  <c r="O73" i="13"/>
  <c r="Q73" i="13"/>
  <c r="Q66" i="13" s="1"/>
  <c r="V73" i="13"/>
  <c r="G76" i="13"/>
  <c r="I76" i="13"/>
  <c r="K76" i="13"/>
  <c r="K66" i="13" s="1"/>
  <c r="M76" i="13"/>
  <c r="O76" i="13"/>
  <c r="Q76" i="13"/>
  <c r="V76" i="13"/>
  <c r="V66" i="13" s="1"/>
  <c r="G79" i="13"/>
  <c r="I79" i="13"/>
  <c r="K79" i="13"/>
  <c r="M79" i="13"/>
  <c r="O79" i="13"/>
  <c r="Q79" i="13"/>
  <c r="V79" i="13"/>
  <c r="G82" i="13"/>
  <c r="M82" i="13" s="1"/>
  <c r="I82" i="13"/>
  <c r="K82" i="13"/>
  <c r="O82" i="13"/>
  <c r="Q82" i="13"/>
  <c r="V82" i="13"/>
  <c r="G85" i="13"/>
  <c r="M85" i="13" s="1"/>
  <c r="I85" i="13"/>
  <c r="K85" i="13"/>
  <c r="O85" i="13"/>
  <c r="Q85" i="13"/>
  <c r="V85" i="13"/>
  <c r="G89" i="13"/>
  <c r="I89" i="13"/>
  <c r="K89" i="13"/>
  <c r="M89" i="13"/>
  <c r="O89" i="13"/>
  <c r="Q89" i="13"/>
  <c r="V89" i="13"/>
  <c r="G93" i="13"/>
  <c r="I93" i="13"/>
  <c r="K93" i="13"/>
  <c r="M93" i="13"/>
  <c r="O93" i="13"/>
  <c r="Q93" i="13"/>
  <c r="V93" i="13"/>
  <c r="G95" i="13"/>
  <c r="M95" i="13" s="1"/>
  <c r="I95" i="13"/>
  <c r="K95" i="13"/>
  <c r="O95" i="13"/>
  <c r="Q95" i="13"/>
  <c r="V95" i="13"/>
  <c r="G97" i="13"/>
  <c r="M97" i="13" s="1"/>
  <c r="I97" i="13"/>
  <c r="K97" i="13"/>
  <c r="O97" i="13"/>
  <c r="Q97" i="13"/>
  <c r="V97" i="13"/>
  <c r="G99" i="13"/>
  <c r="I99" i="13"/>
  <c r="K99" i="13"/>
  <c r="M99" i="13"/>
  <c r="O99" i="13"/>
  <c r="Q99" i="13"/>
  <c r="V99" i="13"/>
  <c r="G101" i="13"/>
  <c r="I101" i="13"/>
  <c r="K101" i="13"/>
  <c r="M101" i="13"/>
  <c r="O101" i="13"/>
  <c r="Q101" i="13"/>
  <c r="V101" i="13"/>
  <c r="G103" i="13"/>
  <c r="O103" i="13"/>
  <c r="G104" i="13"/>
  <c r="M104" i="13" s="1"/>
  <c r="M103" i="13" s="1"/>
  <c r="I104" i="13"/>
  <c r="I103" i="13" s="1"/>
  <c r="K104" i="13"/>
  <c r="K103" i="13" s="1"/>
  <c r="O104" i="13"/>
  <c r="Q104" i="13"/>
  <c r="Q103" i="13" s="1"/>
  <c r="V104" i="13"/>
  <c r="V103" i="13" s="1"/>
  <c r="G108" i="13"/>
  <c r="G107" i="13" s="1"/>
  <c r="I108" i="13"/>
  <c r="K108" i="13"/>
  <c r="M108" i="13"/>
  <c r="O108" i="13"/>
  <c r="O107" i="13" s="1"/>
  <c r="Q108" i="13"/>
  <c r="V108" i="13"/>
  <c r="G112" i="13"/>
  <c r="M112" i="13" s="1"/>
  <c r="I112" i="13"/>
  <c r="K112" i="13"/>
  <c r="O112" i="13"/>
  <c r="Q112" i="13"/>
  <c r="V112" i="13"/>
  <c r="G115" i="13"/>
  <c r="M115" i="13" s="1"/>
  <c r="I115" i="13"/>
  <c r="I107" i="13" s="1"/>
  <c r="K115" i="13"/>
  <c r="O115" i="13"/>
  <c r="Q115" i="13"/>
  <c r="Q107" i="13" s="1"/>
  <c r="V115" i="13"/>
  <c r="G118" i="13"/>
  <c r="I118" i="13"/>
  <c r="K118" i="13"/>
  <c r="K107" i="13" s="1"/>
  <c r="M118" i="13"/>
  <c r="O118" i="13"/>
  <c r="Q118" i="13"/>
  <c r="V118" i="13"/>
  <c r="V107" i="13" s="1"/>
  <c r="G121" i="13"/>
  <c r="I121" i="13"/>
  <c r="K121" i="13"/>
  <c r="M121" i="13"/>
  <c r="O121" i="13"/>
  <c r="Q121" i="13"/>
  <c r="V121" i="13"/>
  <c r="G124" i="13"/>
  <c r="M124" i="13" s="1"/>
  <c r="I124" i="13"/>
  <c r="K124" i="13"/>
  <c r="O124" i="13"/>
  <c r="Q124" i="13"/>
  <c r="V124" i="13"/>
  <c r="G126" i="13"/>
  <c r="M126" i="13" s="1"/>
  <c r="I126" i="13"/>
  <c r="K126" i="13"/>
  <c r="O126" i="13"/>
  <c r="Q126" i="13"/>
  <c r="V126" i="13"/>
  <c r="G128" i="13"/>
  <c r="M128" i="13" s="1"/>
  <c r="I128" i="13"/>
  <c r="K128" i="13"/>
  <c r="O128" i="13"/>
  <c r="Q128" i="13"/>
  <c r="V128" i="13"/>
  <c r="G130" i="13"/>
  <c r="I130" i="13"/>
  <c r="K130" i="13"/>
  <c r="M130" i="13"/>
  <c r="O130" i="13"/>
  <c r="Q130" i="13"/>
  <c r="V130" i="13"/>
  <c r="G132" i="13"/>
  <c r="M132" i="13" s="1"/>
  <c r="I132" i="13"/>
  <c r="K132" i="13"/>
  <c r="O132" i="13"/>
  <c r="Q132" i="13"/>
  <c r="V132" i="13"/>
  <c r="G135" i="13"/>
  <c r="M135" i="13" s="1"/>
  <c r="I135" i="13"/>
  <c r="K135" i="13"/>
  <c r="K134" i="13" s="1"/>
  <c r="O135" i="13"/>
  <c r="Q135" i="13"/>
  <c r="V135" i="13"/>
  <c r="V134" i="13" s="1"/>
  <c r="G139" i="13"/>
  <c r="I139" i="13"/>
  <c r="K139" i="13"/>
  <c r="M139" i="13"/>
  <c r="O139" i="13"/>
  <c r="Q139" i="13"/>
  <c r="V139" i="13"/>
  <c r="G143" i="13"/>
  <c r="G134" i="13" s="1"/>
  <c r="I143" i="13"/>
  <c r="K143" i="13"/>
  <c r="O143" i="13"/>
  <c r="O134" i="13" s="1"/>
  <c r="Q143" i="13"/>
  <c r="V143" i="13"/>
  <c r="G146" i="13"/>
  <c r="M146" i="13" s="1"/>
  <c r="I146" i="13"/>
  <c r="I134" i="13" s="1"/>
  <c r="K146" i="13"/>
  <c r="O146" i="13"/>
  <c r="Q146" i="13"/>
  <c r="Q134" i="13" s="1"/>
  <c r="V146" i="13"/>
  <c r="G149" i="13"/>
  <c r="I149" i="13"/>
  <c r="K149" i="13"/>
  <c r="M149" i="13"/>
  <c r="O149" i="13"/>
  <c r="Q149" i="13"/>
  <c r="V149" i="13"/>
  <c r="G151" i="13"/>
  <c r="I151" i="13"/>
  <c r="K151" i="13"/>
  <c r="M151" i="13"/>
  <c r="O151" i="13"/>
  <c r="Q151" i="13"/>
  <c r="V151" i="13"/>
  <c r="G153" i="13"/>
  <c r="M153" i="13" s="1"/>
  <c r="I153" i="13"/>
  <c r="K153" i="13"/>
  <c r="O153" i="13"/>
  <c r="Q153" i="13"/>
  <c r="V153" i="13"/>
  <c r="G155" i="13"/>
  <c r="M155" i="13" s="1"/>
  <c r="I155" i="13"/>
  <c r="K155" i="13"/>
  <c r="O155" i="13"/>
  <c r="Q155" i="13"/>
  <c r="V155" i="13"/>
  <c r="G157" i="13"/>
  <c r="I157" i="13"/>
  <c r="K157" i="13"/>
  <c r="M157" i="13"/>
  <c r="O157" i="13"/>
  <c r="Q157" i="13"/>
  <c r="V157" i="13"/>
  <c r="G160" i="13"/>
  <c r="M160" i="13" s="1"/>
  <c r="I160" i="13"/>
  <c r="I159" i="13" s="1"/>
  <c r="K160" i="13"/>
  <c r="O160" i="13"/>
  <c r="O159" i="13" s="1"/>
  <c r="Q160" i="13"/>
  <c r="Q159" i="13" s="1"/>
  <c r="V160" i="13"/>
  <c r="G163" i="13"/>
  <c r="M163" i="13" s="1"/>
  <c r="I163" i="13"/>
  <c r="K163" i="13"/>
  <c r="O163" i="13"/>
  <c r="Q163" i="13"/>
  <c r="V163" i="13"/>
  <c r="G165" i="13"/>
  <c r="I165" i="13"/>
  <c r="K165" i="13"/>
  <c r="K159" i="13" s="1"/>
  <c r="M165" i="13"/>
  <c r="O165" i="13"/>
  <c r="Q165" i="13"/>
  <c r="V165" i="13"/>
  <c r="V159" i="13" s="1"/>
  <c r="G167" i="13"/>
  <c r="I167" i="13"/>
  <c r="K167" i="13"/>
  <c r="M167" i="13"/>
  <c r="O167" i="13"/>
  <c r="Q167" i="13"/>
  <c r="V167" i="13"/>
  <c r="G169" i="13"/>
  <c r="M169" i="13" s="1"/>
  <c r="I169" i="13"/>
  <c r="K169" i="13"/>
  <c r="O169" i="13"/>
  <c r="Q169" i="13"/>
  <c r="V169" i="13"/>
  <c r="G171" i="13"/>
  <c r="M171" i="13" s="1"/>
  <c r="I171" i="13"/>
  <c r="K171" i="13"/>
  <c r="O171" i="13"/>
  <c r="Q171" i="13"/>
  <c r="V171" i="13"/>
  <c r="G175" i="13"/>
  <c r="G174" i="13" s="1"/>
  <c r="I175" i="13"/>
  <c r="K175" i="13"/>
  <c r="M175" i="13"/>
  <c r="O175" i="13"/>
  <c r="O174" i="13" s="1"/>
  <c r="Q175" i="13"/>
  <c r="V175" i="13"/>
  <c r="G178" i="13"/>
  <c r="M178" i="13" s="1"/>
  <c r="I178" i="13"/>
  <c r="I174" i="13" s="1"/>
  <c r="K178" i="13"/>
  <c r="O178" i="13"/>
  <c r="Q178" i="13"/>
  <c r="Q174" i="13" s="1"/>
  <c r="V178" i="13"/>
  <c r="G181" i="13"/>
  <c r="M181" i="13" s="1"/>
  <c r="I181" i="13"/>
  <c r="K181" i="13"/>
  <c r="O181" i="13"/>
  <c r="Q181" i="13"/>
  <c r="V181" i="13"/>
  <c r="G184" i="13"/>
  <c r="I184" i="13"/>
  <c r="K184" i="13"/>
  <c r="K174" i="13" s="1"/>
  <c r="M184" i="13"/>
  <c r="O184" i="13"/>
  <c r="Q184" i="13"/>
  <c r="V184" i="13"/>
  <c r="V174" i="13" s="1"/>
  <c r="G188" i="13"/>
  <c r="M188" i="13" s="1"/>
  <c r="I188" i="13"/>
  <c r="I187" i="13" s="1"/>
  <c r="K188" i="13"/>
  <c r="O188" i="13"/>
  <c r="O187" i="13" s="1"/>
  <c r="Q188" i="13"/>
  <c r="Q187" i="13" s="1"/>
  <c r="V188" i="13"/>
  <c r="G191" i="13"/>
  <c r="M191" i="13" s="1"/>
  <c r="I191" i="13"/>
  <c r="K191" i="13"/>
  <c r="K187" i="13" s="1"/>
  <c r="O191" i="13"/>
  <c r="Q191" i="13"/>
  <c r="V191" i="13"/>
  <c r="V187" i="13" s="1"/>
  <c r="G194" i="13"/>
  <c r="I194" i="13"/>
  <c r="K194" i="13"/>
  <c r="M194" i="13"/>
  <c r="O194" i="13"/>
  <c r="Q194" i="13"/>
  <c r="V194" i="13"/>
  <c r="G197" i="13"/>
  <c r="I197" i="13"/>
  <c r="K197" i="13"/>
  <c r="M197" i="13"/>
  <c r="O197" i="13"/>
  <c r="Q197" i="13"/>
  <c r="V197" i="13"/>
  <c r="G199" i="13"/>
  <c r="M199" i="13" s="1"/>
  <c r="I199" i="13"/>
  <c r="K199" i="13"/>
  <c r="O199" i="13"/>
  <c r="Q199" i="13"/>
  <c r="V199" i="13"/>
  <c r="G201" i="13"/>
  <c r="M201" i="13" s="1"/>
  <c r="I201" i="13"/>
  <c r="K201" i="13"/>
  <c r="O201" i="13"/>
  <c r="Q201" i="13"/>
  <c r="V201" i="13"/>
  <c r="G203" i="13"/>
  <c r="I203" i="13"/>
  <c r="K203" i="13"/>
  <c r="M203" i="13"/>
  <c r="O203" i="13"/>
  <c r="Q203" i="13"/>
  <c r="V203" i="13"/>
  <c r="G205" i="13"/>
  <c r="I205" i="13"/>
  <c r="K205" i="13"/>
  <c r="M205" i="13"/>
  <c r="O205" i="13"/>
  <c r="Q205" i="13"/>
  <c r="V205" i="13"/>
  <c r="G207" i="13"/>
  <c r="O207" i="13"/>
  <c r="G208" i="13"/>
  <c r="M208" i="13" s="1"/>
  <c r="M207" i="13" s="1"/>
  <c r="I208" i="13"/>
  <c r="I207" i="13" s="1"/>
  <c r="K208" i="13"/>
  <c r="K207" i="13" s="1"/>
  <c r="O208" i="13"/>
  <c r="Q208" i="13"/>
  <c r="Q207" i="13" s="1"/>
  <c r="V208" i="13"/>
  <c r="V207" i="13" s="1"/>
  <c r="G212" i="13"/>
  <c r="I212" i="13"/>
  <c r="K212" i="13"/>
  <c r="M212" i="13"/>
  <c r="O212" i="13"/>
  <c r="Q212" i="13"/>
  <c r="V212" i="13"/>
  <c r="G216" i="13"/>
  <c r="I216" i="13"/>
  <c r="K216" i="13"/>
  <c r="M216" i="13"/>
  <c r="O216" i="13"/>
  <c r="Q216" i="13"/>
  <c r="V216" i="13"/>
  <c r="G219" i="13"/>
  <c r="O219" i="13"/>
  <c r="G220" i="13"/>
  <c r="M220" i="13" s="1"/>
  <c r="M219" i="13" s="1"/>
  <c r="I220" i="13"/>
  <c r="I219" i="13" s="1"/>
  <c r="K220" i="13"/>
  <c r="K219" i="13" s="1"/>
  <c r="O220" i="13"/>
  <c r="Q220" i="13"/>
  <c r="Q219" i="13" s="1"/>
  <c r="V220" i="13"/>
  <c r="V219" i="13" s="1"/>
  <c r="G223" i="13"/>
  <c r="I223" i="13"/>
  <c r="K223" i="13"/>
  <c r="M223" i="13"/>
  <c r="O223" i="13"/>
  <c r="Q223" i="13"/>
  <c r="V223" i="13"/>
  <c r="G227" i="13"/>
  <c r="M227" i="13" s="1"/>
  <c r="M226" i="13" s="1"/>
  <c r="I227" i="13"/>
  <c r="I226" i="13" s="1"/>
  <c r="K227" i="13"/>
  <c r="O227" i="13"/>
  <c r="O226" i="13" s="1"/>
  <c r="Q227" i="13"/>
  <c r="Q226" i="13" s="1"/>
  <c r="V227" i="13"/>
  <c r="G233" i="13"/>
  <c r="M233" i="13" s="1"/>
  <c r="I233" i="13"/>
  <c r="K233" i="13"/>
  <c r="K226" i="13" s="1"/>
  <c r="O233" i="13"/>
  <c r="Q233" i="13"/>
  <c r="V233" i="13"/>
  <c r="V226" i="13" s="1"/>
  <c r="G236" i="13"/>
  <c r="I236" i="13"/>
  <c r="K236" i="13"/>
  <c r="M236" i="13"/>
  <c r="O236" i="13"/>
  <c r="Q236" i="13"/>
  <c r="V236" i="13"/>
  <c r="G242" i="13"/>
  <c r="I242" i="13"/>
  <c r="K242" i="13"/>
  <c r="M242" i="13"/>
  <c r="O242" i="13"/>
  <c r="Q242" i="13"/>
  <c r="V242" i="13"/>
  <c r="G245" i="13"/>
  <c r="O245" i="13"/>
  <c r="G246" i="13"/>
  <c r="M246" i="13" s="1"/>
  <c r="M245" i="13" s="1"/>
  <c r="I246" i="13"/>
  <c r="I245" i="13" s="1"/>
  <c r="K246" i="13"/>
  <c r="K245" i="13" s="1"/>
  <c r="O246" i="13"/>
  <c r="Q246" i="13"/>
  <c r="Q245" i="13" s="1"/>
  <c r="V246" i="13"/>
  <c r="V245" i="13" s="1"/>
  <c r="G249" i="13"/>
  <c r="I249" i="13"/>
  <c r="K249" i="13"/>
  <c r="M249" i="13"/>
  <c r="O249" i="13"/>
  <c r="Q249" i="13"/>
  <c r="V249" i="13"/>
  <c r="AE253" i="13"/>
  <c r="AF253" i="13"/>
  <c r="G25" i="12"/>
  <c r="G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M15" i="12" s="1"/>
  <c r="I15" i="12"/>
  <c r="K15" i="12"/>
  <c r="O15" i="12"/>
  <c r="O8" i="12" s="1"/>
  <c r="Q15" i="12"/>
  <c r="V15" i="12"/>
  <c r="I17" i="12"/>
  <c r="Q17" i="12"/>
  <c r="G18" i="12"/>
  <c r="I18" i="12"/>
  <c r="K18" i="12"/>
  <c r="K17" i="12" s="1"/>
  <c r="M18" i="12"/>
  <c r="O18" i="12"/>
  <c r="Q18" i="12"/>
  <c r="V18" i="12"/>
  <c r="V17" i="12" s="1"/>
  <c r="G20" i="12"/>
  <c r="I20" i="12"/>
  <c r="K20" i="12"/>
  <c r="M20" i="12"/>
  <c r="O20" i="12"/>
  <c r="Q20" i="12"/>
  <c r="V20" i="12"/>
  <c r="G22" i="12"/>
  <c r="M22" i="12" s="1"/>
  <c r="I22" i="12"/>
  <c r="K22" i="12"/>
  <c r="O22" i="12"/>
  <c r="O17" i="12" s="1"/>
  <c r="Q22" i="12"/>
  <c r="V22" i="12"/>
  <c r="AE25" i="12"/>
  <c r="AF25" i="12"/>
  <c r="I20" i="1"/>
  <c r="I19" i="1"/>
  <c r="I18" i="1"/>
  <c r="I17" i="1"/>
  <c r="I16" i="1"/>
  <c r="I70" i="1"/>
  <c r="J69" i="1" s="1"/>
  <c r="J61" i="1"/>
  <c r="J52" i="1"/>
  <c r="F45" i="1"/>
  <c r="G45" i="1"/>
  <c r="G25" i="1" s="1"/>
  <c r="A25" i="1" s="1"/>
  <c r="H44" i="1"/>
  <c r="I44" i="1" s="1"/>
  <c r="H43" i="1"/>
  <c r="I43" i="1" s="1"/>
  <c r="H42" i="1"/>
  <c r="H41" i="1"/>
  <c r="I41" i="1" s="1"/>
  <c r="H40" i="1"/>
  <c r="I40" i="1" s="1"/>
  <c r="H39" i="1"/>
  <c r="H45" i="1" s="1"/>
  <c r="J67" i="1" l="1"/>
  <c r="J53" i="1"/>
  <c r="J65" i="1"/>
  <c r="J55" i="1"/>
  <c r="J59" i="1"/>
  <c r="J57" i="1"/>
  <c r="J63" i="1"/>
  <c r="J54" i="1"/>
  <c r="J56" i="1"/>
  <c r="J58" i="1"/>
  <c r="J60" i="1"/>
  <c r="J62" i="1"/>
  <c r="J64" i="1"/>
  <c r="J66" i="1"/>
  <c r="J68" i="1"/>
  <c r="G26" i="1"/>
  <c r="A26" i="1"/>
  <c r="G28" i="1"/>
  <c r="G23" i="1"/>
  <c r="M8" i="13"/>
  <c r="M174" i="13"/>
  <c r="M107" i="13"/>
  <c r="M187" i="13"/>
  <c r="M159" i="13"/>
  <c r="M66" i="13"/>
  <c r="G226" i="13"/>
  <c r="G187" i="13"/>
  <c r="G159" i="13"/>
  <c r="G45" i="13"/>
  <c r="G8" i="13"/>
  <c r="M143" i="13"/>
  <c r="M134" i="13" s="1"/>
  <c r="M57" i="13"/>
  <c r="M50" i="13" s="1"/>
  <c r="M8" i="12"/>
  <c r="M17" i="12"/>
  <c r="G17" i="12"/>
  <c r="I39" i="1"/>
  <c r="I45" i="1" s="1"/>
  <c r="I21" i="1"/>
  <c r="J28" i="1"/>
  <c r="J26" i="1"/>
  <c r="G38" i="1"/>
  <c r="F38" i="1"/>
  <c r="J23" i="1"/>
  <c r="J24" i="1"/>
  <c r="J25" i="1"/>
  <c r="J27" i="1"/>
  <c r="E24" i="1"/>
  <c r="E26" i="1"/>
  <c r="J70" i="1" l="1"/>
  <c r="A23" i="1"/>
  <c r="J44" i="1"/>
  <c r="J39" i="1"/>
  <c r="J45" i="1" s="1"/>
  <c r="J40" i="1"/>
  <c r="J43" i="1"/>
  <c r="J41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Blanka Šimková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Blanka Šimková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<sst xmlns="http://schemas.openxmlformats.org/spreadsheetml/2006/main" count="1176" uniqueCount="367">
  <si>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</si>
  <si>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</si>
  <si>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</si>
  <si>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</si>
  <si>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</si>
  <si>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</si>
  <si>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</si>
  <si>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</si>
  <si>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</si>
  <si>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</si>
  <si>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</si>
  <si>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</si>
  <si>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</si>
  <si>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</si>
  <si>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</si>
  <si>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</si>
  <si>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</si>
  <si>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</si>
  <si>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</si>
  <si>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</si>
  <si>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</si>
  <si>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</si>
  <si>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</si>
  <si>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</si>
  <si>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</si>
  <si>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</si>
  <si>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</si>
  <si>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</si>
  <si>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</si>
  <si>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</si>
  <si>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</si>
  <si>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</si>
  <si>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</si>
  <si>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</si>
  <si>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</si>
  <si>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</si>
  <si>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</si>
  <si>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</si>
  <si>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</si>
  <si>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</si>
  <si>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</si>
  <si>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</si>
  <si>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</si>
  <si>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2109017</t>
  </si>
  <si>
    <t>FN Brno-Bohunice</t>
  </si>
  <si>
    <t>Fakultní nemocnice Brno</t>
  </si>
  <si>
    <t>Jihlavská 340/20</t>
  </si>
  <si>
    <t>Brno-Bohunice</t>
  </si>
  <si>
    <t>62500</t>
  </si>
  <si>
    <t>65269705</t>
  </si>
  <si>
    <t>CZ65269705</t>
  </si>
  <si>
    <t>Jakub Tichý s.r.o.</t>
  </si>
  <si>
    <t>Kollárova 1260/20</t>
  </si>
  <si>
    <t>Boskovice</t>
  </si>
  <si>
    <t>68001</t>
  </si>
  <si>
    <t>06786448</t>
  </si>
  <si>
    <t>Stavba</t>
  </si>
  <si>
    <t>Ostatní a vedlejší náklady</t>
  </si>
  <si>
    <t>V01</t>
  </si>
  <si>
    <t>Vedlejší a ostatní náklady</t>
  </si>
  <si>
    <t>Stavební objekt</t>
  </si>
  <si>
    <t>SO 01</t>
  </si>
  <si>
    <t>Rekonstrukce rozvodny pavilonu D2</t>
  </si>
  <si>
    <t>D.1.1</t>
  </si>
  <si>
    <t>Architektonicko-stavební řešení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</si>
  <si>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</si>
  <si>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</si>
  <si>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</si>
  <si>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</si>
  <si>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</si>
  <si>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</si>
  <si>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</si>
  <si>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</si>
  <si>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</si>
  <si>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</si>
  <si>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</si>
  <si>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</si>
  <si>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</si>
  <si>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</si>
  <si>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</si>
  <si>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</si>
  <si>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</si>
  <si>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</si>
  <si>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</si>
  <si>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</si>
  <si>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721</t>
  </si>
  <si>
    <t>Vnitřní kanalizace</t>
  </si>
  <si>
    <t>728</t>
  </si>
  <si>
    <t>Vzduchotechnika</t>
  </si>
  <si>
    <t>766</t>
  </si>
  <si>
    <t>Konstrukce truhlářské</t>
  </si>
  <si>
    <t>767</t>
  </si>
  <si>
    <t>Konstrukce zámečnické</t>
  </si>
  <si>
    <t>777</t>
  </si>
  <si>
    <t>Podlahy ze syntetických hmot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</si>
  <si>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</si>
  <si>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</si>
  <si>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</si>
  <si>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</si>
  <si>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</si>
  <si>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</si>
  <si>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</si>
  <si>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</si>
  <si>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</si>
  <si>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</si>
  <si>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</si>
  <si>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</si>
  <si>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</si>
  <si>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</si>
  <si>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</si>
  <si>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</si>
  <si>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</si>
  <si>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</si>
  <si>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</si>
  <si>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</si>
  <si>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</si>
  <si>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</si>
  <si>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</si>
  <si>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</si>
  <si>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</si>
  <si>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</si>
  <si>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</si>
  <si>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</si>
  <si>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</si>
  <si>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</si>
  <si>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</si>
  <si>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</si>
  <si>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</si>
  <si>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</si>
  <si>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</si>
  <si>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</si>
  <si>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</si>
  <si>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</si>
  <si>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</si>
  <si>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Soubor</t>
  </si>
  <si>
    <t>RTS 21/ II</t>
  </si>
  <si>
    <t>Indiv</t>
  </si>
  <si>
    <t>VRN</t>
  </si>
  <si>
    <t>POL99_2</t>
  </si>
  <si>
    <t>SPU</t>
  </si>
  <si>
    <t>005122 R</t>
  </si>
  <si>
    <t>Provozní vlivy</t>
  </si>
  <si>
    <t>POL99_1</t>
  </si>
  <si>
    <t>005124010R</t>
  </si>
  <si>
    <t>Koordinační činnost</t>
  </si>
  <si>
    <t>00523  R</t>
  </si>
  <si>
    <t>Zkoušky a revize</t>
  </si>
  <si>
    <t>POL99_8</t>
  </si>
  <si>
    <t>005211020R</t>
  </si>
  <si>
    <t>Ochrana stávaj. inženýrských sítí na staveništi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</si>
  <si>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</si>
  <si>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</si>
  <si>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</si>
  <si>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</si>
  <si>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SUM</t>
  </si>
  <si>
    <t>END</t>
  </si>
  <si>
    <t>Položkový soupis prací a dodávek</t>
  </si>
  <si>
    <t>319201311R00</t>
  </si>
  <si>
    <t>Vyrovnání nerovného povrchu jakoukoliv maltou_x000D_
 do 30 mm</t>
  </si>
  <si>
    <t>m2</t>
  </si>
  <si>
    <t>801-4</t>
  </si>
  <si>
    <t>Práce</t>
  </si>
  <si>
    <t>POL1_</t>
  </si>
  <si>
    <t>vnitřního i vnějšího zdiva, bez odsekání vadných cihel, bez pomocného lešení,</t>
  </si>
  <si>
    <t>SPI</t>
  </si>
  <si>
    <t>NS 09 - vyrovnání povrchu stěn sousedních objektů pro vytažení HI, odhad : 13</t>
  </si>
  <si>
    <t>VV</t>
  </si>
  <si>
    <t>342023122R00</t>
  </si>
  <si>
    <t>Příčky opláštěné kombinací sádrovláknitých a sádrokartonových desek jednoduchá ocelová konstrukce CW 50, 2x opláštění - sádrovláknité desky na líci tl. příčky 100 mm, sádrokartonové desky protipožární, tl.12,5 mm, tl. sádrovláknitých desek 12,5 mm, tl. izolace 50 mm, požární odolnost EI 90</t>
  </si>
  <si>
    <t>801-1</t>
  </si>
  <si>
    <t>zřízení nosné konstrukce příčky, vložení tepelné izolace tl. do 5 cm, montáž desek, tmelení spár Q2 a úprava rohů. Včetně dodávek materiálu.</t>
  </si>
  <si>
    <t>3,63*2,5</t>
  </si>
  <si>
    <t>342090432R00</t>
  </si>
  <si>
    <t>Úprava nosné konstrukce a opláštění SDK příčky pro zřízení otvoru pro dveře jednokřídlé, při hmotnosti jednoho křídla od 75 kg do 100 kg, v SDK příčce z UA profilů tl. 100 mm, 2 x opláštěné</t>
  </si>
  <si>
    <t>kus</t>
  </si>
  <si>
    <t>347021212R00</t>
  </si>
  <si>
    <t>Předstěny 2x opláštěné speciálními deskami sádrovláknitými předsazené stěny spřažené ze sádrovláknitých desek tl. 20 mm tloušťka stěny 90 mm, ocelová konstrukce CW, požární odolnost EI 90</t>
  </si>
  <si>
    <t>s úpravou rohů, koutů a hran konstrukcí, přebroušení a tmelení spár,</t>
  </si>
  <si>
    <t>NS 07 : 2,3*2,5</t>
  </si>
  <si>
    <t>610411129R00</t>
  </si>
  <si>
    <t>Nástřik roztokem neutralizačním pod sanační omítky</t>
  </si>
  <si>
    <t xml:space="preserve">NS 02 : </t>
  </si>
  <si>
    <t>stěny : (8,54+3,63)*2*2,5-0,85*2,1-1,0*2,1</t>
  </si>
  <si>
    <t>2,07*2*2,5+0,85*(0,3+0,4)+0,6*0,52/2*2-0,5*0,4*2</t>
  </si>
  <si>
    <t>strop : 8,54*3,63+0,85*2,07</t>
  </si>
  <si>
    <t>612434224RT2</t>
  </si>
  <si>
    <t>Omítkový sanační systém pro vnitřní zdivo sanační postřik , sananční podkladní omítka tl. 10 mm, sananční omítka tl. 30 mm, štuková omítka tl. 3 mm</t>
  </si>
  <si>
    <t>stěny : (8,54+3,63+3,54+5,49)*2,5</t>
  </si>
  <si>
    <t>631312141R00</t>
  </si>
  <si>
    <t>Doplnění mazanin betonem prostým rýh v dosavadních mazaninách</t>
  </si>
  <si>
    <t>m3</t>
  </si>
  <si>
    <t>prostým betonem (s dodáním hmot) bez potěru,</t>
  </si>
  <si>
    <t>rušený stáv. kabelovod : 0,25*0,1*5,44</t>
  </si>
  <si>
    <t>632411105RT3</t>
  </si>
  <si>
    <t>Potěr ze suchých směsí samonivelační polymercementová stěrka, pevnost v tlaku 40 MPa, tloušťka 5 mm, bez penetrace</t>
  </si>
  <si>
    <t>s rozprostřením a uhlazením</t>
  </si>
  <si>
    <t>NS 08 : 8,54*3,63+0,85*2,07</t>
  </si>
  <si>
    <t>941955001R00</t>
  </si>
  <si>
    <t>Lešení lehké pracovní pomocné pomocné, o výšce lešeňové podlahy do 1,2 m</t>
  </si>
  <si>
    <t>800-3</t>
  </si>
  <si>
    <t>S.01 : 8,54*3,63</t>
  </si>
  <si>
    <t>chodba : 0,85*2,07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</si>
  <si>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</si>
  <si>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</si>
  <si>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959571001R00</t>
  </si>
  <si>
    <t>Odklizení písku po tryskání s odvozem do 1000 m</t>
  </si>
  <si>
    <t>t</t>
  </si>
  <si>
    <t>801-5</t>
  </si>
  <si>
    <t>216903121V00</t>
  </si>
  <si>
    <t>Otryskání podlah pískem</t>
  </si>
  <si>
    <t>Vlastní</t>
  </si>
  <si>
    <t>podstupnice : 0,85*0,17*3</t>
  </si>
  <si>
    <t>953935211V01</t>
  </si>
  <si>
    <t>Dodávka a montáž kabelového kanálu pro zabudování do betonové podlahy</t>
  </si>
  <si>
    <t xml:space="preserve">m     </t>
  </si>
  <si>
    <t>Kanál s oceloplechovým zákrytem, kompletně pozinkované provedení. Kanál bude dodán s veškerými systémovými prvky na kotvení, rohovými tvarovkami, koncovkami a zákrytem.</t>
  </si>
  <si>
    <t>POP</t>
  </si>
  <si>
    <t>NS 04 : 7,75+0,37+2,58+0,65</t>
  </si>
  <si>
    <t>968061125R00</t>
  </si>
  <si>
    <t>Vyvěšení nebo zavěšení dřevěných křídel dveří, plochy do 2 m2</t>
  </si>
  <si>
    <t>801-3</t>
  </si>
  <si>
    <t>oken, dveří a vrat, s uložením a opětovným zavěšením po provedení stavebních změn,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</si>
  <si>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</si>
  <si>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</si>
  <si>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0,85*2,2</t>
  </si>
  <si>
    <t>970031200R00</t>
  </si>
  <si>
    <t>Jádrové vrtání, kruhové prostupy v cihelném zdivu jádrové vrtání, do D 200 mm</t>
  </si>
  <si>
    <t>m</t>
  </si>
  <si>
    <t>BP 10 : 0,75*2</t>
  </si>
  <si>
    <t>970041080R00</t>
  </si>
  <si>
    <t>Jádrové vrtání, kruhové prostupy v prostém betonu jádrové vrtání , do D 80 mm</t>
  </si>
  <si>
    <t>BP 06 : 0,8</t>
  </si>
  <si>
    <t>974053515R00</t>
  </si>
  <si>
    <t>Frézování drážek pro instalace v podlahách betonových hloubky od 31 mm do 50 mm, šířky od 31 mm do 50 mm</t>
  </si>
  <si>
    <t>BP 04 : (7,35+0,74+2,58)*10</t>
  </si>
  <si>
    <t>976084111R00</t>
  </si>
  <si>
    <t>Vybourání madel, objímek, rámů, mříží apod. ochranných úhelníků s vysekáním kotev_x000D_
 z jakéhokoliv zdiva</t>
  </si>
  <si>
    <t>BP 08 - rám krytu kabelového žlabu : 5,44*2+0,27</t>
  </si>
  <si>
    <t>978011191R00</t>
  </si>
  <si>
    <t>Otlučení omítek vápenných nebo vápenocementových vnitřních s vyškrabáním spár, s očištěním zdiva stropů, v rozsahu do 100 %</t>
  </si>
  <si>
    <t>978013191R00</t>
  </si>
  <si>
    <t>Otlučení omítek vápenných nebo vápenocementových vnitřních s vyškrabáním spár, s očištěním zdiva stěn, v rozsahu do 100 %</t>
  </si>
  <si>
    <t>S.01 : (8,45+3,63*2+5,49+0,5+0,7)*2,5</t>
  </si>
  <si>
    <t>chodba : 2,07*2*2,5+0,85*(0,3+0,4)+0,6*0,52/2*2-0,5*0,4*2</t>
  </si>
  <si>
    <t>979081111R00</t>
  </si>
  <si>
    <t>Odvoz suti a vybouraných hmot na skládku do 1 km</t>
  </si>
  <si>
    <t>Přesun suti</t>
  </si>
  <si>
    <t>POL8_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</si>
  <si>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</si>
  <si>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</si>
  <si>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</si>
  <si>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</si>
  <si>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</si>
  <si>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</si>
  <si>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979990101R00</t>
  </si>
  <si>
    <t>Poplatek za skládku směsi betonu a cihel do 30x30 cm, skupina 17 01 01 a 17 01 02 z Katalogu odpadů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</si>
  <si>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</si>
  <si>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</si>
  <si>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</si>
  <si>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</si>
  <si>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</si>
  <si>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712300951RT2</t>
  </si>
  <si>
    <t>Oprava povlakové krytiny střech plochých do 10° oprava boulí NAIP pásy přitavením</t>
  </si>
  <si>
    <t>800-711</t>
  </si>
  <si>
    <t>příplatek za správkový kus,</t>
  </si>
  <si>
    <t>odhad: 25% plochy : 8,85*3,95*0,25</t>
  </si>
  <si>
    <t>712341559R00</t>
  </si>
  <si>
    <t>Povlakové krytiny střech do 10° pásy přitavením v celé ploše, 1 vrstva, bez dodávky pásu</t>
  </si>
  <si>
    <t>8,85*3,95+(8,85+3,95)*2*0,5</t>
  </si>
  <si>
    <t>712990813RT3</t>
  </si>
  <si>
    <t>Odstranění povlakové krytiny střech ostatní násypu nebo nánosu do 10° tloušťky přes 50 do 100 mm, z ploch jednotlivě přes 20 m</t>
  </si>
  <si>
    <t>odhad: 20% plochy : 8,85*3,95*0,2</t>
  </si>
  <si>
    <t>628522530R</t>
  </si>
  <si>
    <t>pás izolační z modifikovaného asfaltu barva modrozelený; natavitelný; nosná vložka polyester + skelná mříž; horní strana posyp - břidlice; spodní strana PE fólie; tl. 4,5 mm</t>
  </si>
  <si>
    <t>SPCM</t>
  </si>
  <si>
    <t>Specifikace</t>
  </si>
  <si>
    <t>POL3_</t>
  </si>
  <si>
    <t>8,85*3,95*1,15+(8,85+3,95)*2*0,5*1,2</t>
  </si>
  <si>
    <t>998712101R00</t>
  </si>
  <si>
    <t>Přesun hmot pro povlakové krytiny v objektech výšky do 6 m</t>
  </si>
  <si>
    <t>50 m vodorovně</t>
  </si>
  <si>
    <t>721176104R00</t>
  </si>
  <si>
    <t>Potrubí HT připojovací vnější průměr D 75 mm, tloušťka stěny 1,9 mm, DN 70</t>
  </si>
  <si>
    <t>800-721</t>
  </si>
  <si>
    <t>včetně tvarovek, objímek. Bez zednických výpomocí.</t>
  </si>
  <si>
    <t>721176117R00</t>
  </si>
  <si>
    <t>Potrubí HT odpadní svislé vnější průměr D 160 mm, tloušťka stěny 3,9 mm, DN 150</t>
  </si>
  <si>
    <t>NS 03 : 2,5</t>
  </si>
  <si>
    <t>721140806V00</t>
  </si>
  <si>
    <t>Demontáž potrubí litinového DN 150</t>
  </si>
  <si>
    <t>BP 03 : 2,5</t>
  </si>
  <si>
    <t>721152220V00</t>
  </si>
  <si>
    <t>Čisticí kus HT,pro odpadní svislé D 160 mm</t>
  </si>
  <si>
    <t>NS 03 : 1</t>
  </si>
  <si>
    <t>979951122R00</t>
  </si>
  <si>
    <t>Výkup kovů litina, velikost nad 40x40 cm</t>
  </si>
  <si>
    <t>728112112R00</t>
  </si>
  <si>
    <t>Montáž kruhového plechového potrubí do průměru d 200 mm</t>
  </si>
  <si>
    <t>800-728</t>
  </si>
  <si>
    <t>NS 06 : 6,75+0,75</t>
  </si>
  <si>
    <t>728415112R00</t>
  </si>
  <si>
    <t xml:space="preserve">Mřížky, regulátory montáž čtyřhranné větrací nebo ventilační mřížky, do průřezu 0,10 m2,  </t>
  </si>
  <si>
    <t>42971270R</t>
  </si>
  <si>
    <t>klapka požární pro nevýbušné prostředí; kruhová; rozměr D 180 mm; umístění v libovol.poloze; reviz.otvory 2; určeno do teploty -20 až + 40 °C</t>
  </si>
  <si>
    <t>42972893113R</t>
  </si>
  <si>
    <t>Mřížka větrací;  na stěnu;  materiál: nerez;  výška = 300 mm;  šířka = 300,0 mm;  síťka proti hmyzu</t>
  </si>
  <si>
    <t>42981165R</t>
  </si>
  <si>
    <t>potrubí spirálně vinuté; pozinkovaný plech; pr. 180,0 mm; l = 3 000 mm; použití pro rozvody vzduchu</t>
  </si>
  <si>
    <t>998728101R00</t>
  </si>
  <si>
    <t>Přesun hmot pro vzduchotechniku v objektech výšky do 6 m</t>
  </si>
  <si>
    <t>vodorovně do 50 m</t>
  </si>
  <si>
    <t>766-99-D1</t>
  </si>
  <si>
    <t>Dodávka + montáž dveře 1-kř., 700x2200mm, oceloplechové, EW60DP1 CSA, vč. zárubně</t>
  </si>
  <si>
    <t xml:space="preserve">ks    </t>
  </si>
  <si>
    <t>Dveře v provedení s jádrem z minerální vaty, oboustranně kašírované lakovaným pozinkovaným plechem. Dveře budou obsahovat protipožární zpěnitelnou větrací mřížku 100/300mm, budou vybaveny oboustranně klikou, kováním s panikovou funkcí zajišťující únik z mírnosti i při zamčeném stavu. Barva dveří světle šedá, kování nerezové. Vložka zámku v systému generálního klíče. Osadit samozavíračem s koncovou zarážkou</t>
  </si>
  <si>
    <t>766-99-D2</t>
  </si>
  <si>
    <t>Dodávka + montáž dveře 1-kř., 800x2200mm, oceloplechové, EW60DP1 CSA, vč. zárubně</t>
  </si>
  <si>
    <t>766-99-D3</t>
  </si>
  <si>
    <t>Dodávka + montáž dveře 1-kř., 1000x2200mm, oceloplechové, EW60DP1 CSA, vč. zárubně</t>
  </si>
  <si>
    <t>998766101R00</t>
  </si>
  <si>
    <t>Přesun hmot pro konstrukce truhlářské v objektech výšky do 6 m</t>
  </si>
  <si>
    <t>800-766</t>
  </si>
  <si>
    <t>767996801R00</t>
  </si>
  <si>
    <t>Demontáž ostatních doplňků staveb atypických konstrukcí_x000D_
 o hmotnosti přes 20 do 50 kg</t>
  </si>
  <si>
    <t>kg</t>
  </si>
  <si>
    <t>800-767</t>
  </si>
  <si>
    <t>BP 08 - kryt stáv. kabelového žlabu : 5,44*0,25*0,005*7850</t>
  </si>
  <si>
    <t>767996803R00</t>
  </si>
  <si>
    <t>Demontáž ostatních doplňků staveb atypických konstrukcí_x000D_
 o hmotnosti přes 100 do 250 kg</t>
  </si>
  <si>
    <t>BP 07 stávající rozvodnice - odhad : 250</t>
  </si>
  <si>
    <t>998767101R00</t>
  </si>
  <si>
    <t>Přesun hmot pro kovové stavební doplňk. konstrukce v objektech výšky do 6 m</t>
  </si>
  <si>
    <t>979951111R00</t>
  </si>
  <si>
    <t>Výkup kovů železný šrot, tloušťky do 4 mm</t>
  </si>
  <si>
    <t>777101101R00</t>
  </si>
  <si>
    <t>Příprava podkladu vysávání podlah průmyslovým vysavačem</t>
  </si>
  <si>
    <t>800-773</t>
  </si>
  <si>
    <t>NS 08 : (2,7+5,73)*3,63+0,85*2,07-(2,3+5,36+2,6+0,65)*0,25-(0,5+0,7)*0,1</t>
  </si>
  <si>
    <t>0,85*0,16*3</t>
  </si>
  <si>
    <t>777315166R00</t>
  </si>
  <si>
    <t>Podlahy z epoxidové plastmalty tloušťky 3 mm</t>
  </si>
  <si>
    <t>998777101R00</t>
  </si>
  <si>
    <t>Přesun hmot pro podlahy syntetické v objektech výšky do 6 m</t>
  </si>
  <si>
    <t>783293002R00</t>
  </si>
  <si>
    <t>Nátěry kov.stavebních doplňk. konstrukcí ostatní disperzní, základ antikorozní + 2x email</t>
  </si>
  <si>
    <t>800-783</t>
  </si>
  <si>
    <t>NS 05 : 4,0*0,3*2</t>
  </si>
  <si>
    <t>783893332R00</t>
  </si>
  <si>
    <t>Nátěr betonových povrchů vodotěsný antikorozní, na pitnou vodu, podlah, dvojnásobný</t>
  </si>
  <si>
    <t>NS 05 : 4,0*(0,1*2+0,25)</t>
  </si>
  <si>
    <t>784161401R00</t>
  </si>
  <si>
    <t>Příprava povrchu Penetrace (napouštění) podkladu disperzní, jednonásobná</t>
  </si>
  <si>
    <t>800-784</t>
  </si>
  <si>
    <t>stěny : (8,54+3,63+3,54+6,34)*2,5</t>
  </si>
  <si>
    <t>(2,07+0,85)*2*2,5</t>
  </si>
  <si>
    <t>784161601R00</t>
  </si>
  <si>
    <t>SDK příčka + předstěna : 3,63*2,5*2+2,3*2,5</t>
  </si>
  <si>
    <t>784165712R00</t>
  </si>
  <si>
    <t>Malby z malířských směsí protiplísňové,  , bílé, jednonásobné</t>
  </si>
  <si>
    <t>784165811R00</t>
  </si>
  <si>
    <t>Malby z malířských směsí omyvatelných, pro sádrokarton,  , bělost 94 %, jednonásobné</t>
  </si>
  <si>
    <t>460510421RT1</t>
  </si>
  <si>
    <t>Vyčištění kabelového žlabu - ruční, ruční pročištění</t>
  </si>
  <si>
    <t>BP 05 : 4</t>
  </si>
  <si>
    <t>210020921V00</t>
  </si>
  <si>
    <t>Dodávka a montáž ucpávky protipožární, průchod stěnou, tl. 10 cm</t>
  </si>
  <si>
    <t>NS 10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</si>
</sst>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wa4ZWXb0YvYjlqopKiYmF6a4hJd6YqtFXKnI6hkkhkZ9oz7mLkKYUfGKUuGWqz3462u6Yd3zZ0kzIsF4waraTA==" saltValue="+zKlCE/zmfk+HxOlaMlFW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125" t="s">
        <v>49</v>
      </c>
      <c r="J5" s="8"/>
    </row>
    <row r="6" spans="1:15" ht="15.75" customHeight="1" x14ac:dyDescent="0.2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125" t="s">
        <v>50</v>
      </c>
      <c r="J6" s="8"/>
    </row>
    <row r="7" spans="1:15" ht="15.75" customHeight="1" x14ac:dyDescent="0.2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6" t="s">
        <v>51</v>
      </c>
      <c r="H8" s="18" t="s">
        <v>40</v>
      </c>
      <c r="I8" s="125" t="s">
        <v>55</v>
      </c>
      <c r="J8" s="8"/>
    </row>
    <row r="9" spans="1:15" ht="15.75" hidden="1" customHeight="1" x14ac:dyDescent="0.2">
      <c r="A9" s="2"/>
      <c r="B9" s="2"/>
      <c r="D9" s="126" t="s">
        <v>52</v>
      </c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4"/>
      <c r="D10" s="124" t="s">
        <v>54</v>
      </c>
      <c r="E10" s="127" t="s">
        <v>53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">
      <c r="A16" s="195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SUMIF(F52:F69,A16,I52:I69)+SUMIF(F52:F69,"PSU",I52:I69)</f>
        <v>0</v>
      </c>
      <c r="J16" s="82"/>
    </row>
    <row r="17" spans="1:10" ht="23.25" customHeight="1" x14ac:dyDescent="0.2">
      <c r="A17" s="195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SUMIF(F52:F69,A17,I52:I69)</f>
        <v>0</v>
      </c>
      <c r="J17" s="82"/>
    </row>
    <row r="18" spans="1:10" ht="23.25" customHeight="1" x14ac:dyDescent="0.2">
      <c r="A18" s="195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SUMIF(F52:F69,A18,I52:I69)</f>
        <v>0</v>
      </c>
      <c r="J18" s="82"/>
    </row>
    <row r="19" spans="1:10" ht="23.25" customHeight="1" x14ac:dyDescent="0.2">
      <c r="A19" s="195" t="s">
        <v>101</v>
      </c>
      <c r="B19" s="38" t="s">
        <v>27</v>
      </c>
      <c r="C19" s="59"/>
      <c r="D19" s="60"/>
      <c r="E19" s="80"/>
      <c r="F19" s="81"/>
      <c r="G19" s="80"/>
      <c r="H19" s="81"/>
      <c r="I19" s="80">
        <f>SUMIF(F52:F69,A19,I52:I69)</f>
        <v>0</v>
      </c>
      <c r="J19" s="82"/>
    </row>
    <row r="20" spans="1:10" ht="23.25" customHeight="1" x14ac:dyDescent="0.2">
      <c r="A20" s="195" t="s">
        <v>102</v>
      </c>
      <c r="B20" s="38" t="s">
        <v>28</v>
      </c>
      <c r="C20" s="59"/>
      <c r="D20" s="60"/>
      <c r="E20" s="80"/>
      <c r="F20" s="81"/>
      <c r="G20" s="80"/>
      <c r="H20" s="81"/>
      <c r="I20" s="80">
        <f>SUMIF(F52:F69,A20,I52:I69)</f>
        <v>0</v>
      </c>
      <c r="J20" s="82"/>
    </row>
    <row r="21" spans="1:10" ht="23.25" customHeight="1" x14ac:dyDescent="0.2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f>A23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f>A25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56</v>
      </c>
      <c r="C39" s="147"/>
      <c r="D39" s="147"/>
      <c r="E39" s="147"/>
      <c r="F39" s="148">
        <f>'V01 V01 Naklady'!AE25+'SO 01 D.1.1 Pol'!AE253</f>
        <v>0</v>
      </c>
      <c r="G39" s="149">
        <f>'V01 V01 Naklady'!AF25+'SO 01 D.1.1 Pol'!AF253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customHeight="1" x14ac:dyDescent="0.2">
      <c r="A40" s="136">
        <v>2</v>
      </c>
      <c r="B40" s="152"/>
      <c r="C40" s="153" t="s">
        <v>57</v>
      </c>
      <c r="D40" s="153"/>
      <c r="E40" s="153"/>
      <c r="F40" s="154">
        <f>'V01 V01 Naklady'!AE25</f>
        <v>0</v>
      </c>
      <c r="G40" s="155">
        <f>'V01 V01 Naklady'!AF25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customHeight="1" x14ac:dyDescent="0.2">
      <c r="A41" s="136">
        <v>3</v>
      </c>
      <c r="B41" s="157" t="s">
        <v>58</v>
      </c>
      <c r="C41" s="147" t="s">
        <v>59</v>
      </c>
      <c r="D41" s="147"/>
      <c r="E41" s="147"/>
      <c r="F41" s="158">
        <f>'V01 V01 Naklady'!AE25</f>
        <v>0</v>
      </c>
      <c r="G41" s="150">
        <f>'V01 V01 Naklady'!AF25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customHeight="1" x14ac:dyDescent="0.2">
      <c r="A42" s="136">
        <v>2</v>
      </c>
      <c r="B42" s="152"/>
      <c r="C42" s="153" t="s">
        <v>60</v>
      </c>
      <c r="D42" s="153"/>
      <c r="E42" s="153"/>
      <c r="F42" s="154"/>
      <c r="G42" s="155"/>
      <c r="H42" s="155">
        <f>(F42*SazbaDPH1/100)+(G42*SazbaDPH2/100)</f>
        <v>0</v>
      </c>
      <c r="I42" s="155"/>
      <c r="J42" s="156"/>
    </row>
    <row r="43" spans="1:10" ht="25.5" customHeight="1" x14ac:dyDescent="0.2">
      <c r="A43" s="136">
        <v>2</v>
      </c>
      <c r="B43" s="152" t="s">
        <v>61</v>
      </c>
      <c r="C43" s="153" t="s">
        <v>62</v>
      </c>
      <c r="D43" s="153"/>
      <c r="E43" s="153"/>
      <c r="F43" s="154">
        <f>'SO 01 D.1.1 Pol'!AE253</f>
        <v>0</v>
      </c>
      <c r="G43" s="155">
        <f>'SO 01 D.1.1 Pol'!AF253</f>
        <v>0</v>
      </c>
      <c r="H43" s="155">
        <f>(F43*SazbaDPH1/100)+(G43*SazbaDPH2/100)</f>
        <v>0</v>
      </c>
      <c r="I43" s="155">
        <f>F43+G43+H43</f>
        <v>0</v>
      </c>
      <c r="J43" s="156" t="str">
        <f>IF(CenaCelkemVypocet=0,"",I43/CenaCelkemVypocet*100)</f>
        <v/>
      </c>
    </row>
    <row r="44" spans="1:10" ht="25.5" customHeight="1" x14ac:dyDescent="0.2">
      <c r="A44" s="136">
        <v>3</v>
      </c>
      <c r="B44" s="157" t="s">
        <v>63</v>
      </c>
      <c r="C44" s="147" t="s">
        <v>64</v>
      </c>
      <c r="D44" s="147"/>
      <c r="E44" s="147"/>
      <c r="F44" s="158">
        <f>'SO 01 D.1.1 Pol'!AE253</f>
        <v>0</v>
      </c>
      <c r="G44" s="150">
        <f>'SO 01 D.1.1 Pol'!AF253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10" ht="25.5" customHeight="1" x14ac:dyDescent="0.2">
      <c r="A45" s="136"/>
      <c r="B45" s="159" t="s">
        <v>65</v>
      </c>
      <c r="C45" s="160"/>
      <c r="D45" s="160"/>
      <c r="E45" s="161"/>
      <c r="F45" s="162">
        <f>SUMIF(A39:A44,"=1",F39:F44)</f>
        <v>0</v>
      </c>
      <c r="G45" s="163">
        <f>SUMIF(A39:A44,"=1",G39:G44)</f>
        <v>0</v>
      </c>
      <c r="H45" s="163">
        <f>SUMIF(A39:A44,"=1",H39:H44)</f>
        <v>0</v>
      </c>
      <c r="I45" s="163">
        <f>SUMIF(A39:A44,"=1",I39:I44)</f>
        <v>0</v>
      </c>
      <c r="J45" s="164">
        <f>SUMIF(A39:A44,"=1",J39:J44)</f>
        <v>0</v>
      </c>
    </row>
    <row r="49" spans="1:10" ht="15.75" x14ac:dyDescent="0.25">
      <c r="B49" s="175" t="s">
        <v>67</v>
      </c>
    </row>
    <row r="51" spans="1:10" ht="25.5" customHeight="1" x14ac:dyDescent="0.2">
      <c r="A51" s="177"/>
      <c r="B51" s="180" t="s">
        <v>17</v>
      </c>
      <c r="C51" s="180" t="s">
        <v>5</v>
      </c>
      <c r="D51" s="181"/>
      <c r="E51" s="181"/>
      <c r="F51" s="182" t="s">
        <v>68</v>
      </c>
      <c r="G51" s="182"/>
      <c r="H51" s="182"/>
      <c r="I51" s="182" t="s">
        <v>29</v>
      </c>
      <c r="J51" s="182" t="s">
        <v>0</v>
      </c>
    </row>
    <row r="52" spans="1:10" ht="36.75" customHeight="1" x14ac:dyDescent="0.2">
      <c r="A52" s="178"/>
      <c r="B52" s="183" t="s">
        <v>69</v>
      </c>
      <c r="C52" s="184" t="s">
        <v>70</v>
      </c>
      <c r="D52" s="185"/>
      <c r="E52" s="185"/>
      <c r="F52" s="191" t="s">
        <v>24</v>
      </c>
      <c r="G52" s="192"/>
      <c r="H52" s="192"/>
      <c r="I52" s="192">
        <f>'SO 01 D.1.1 Pol'!G8</f>
        <v>0</v>
      </c>
      <c r="J52" s="189" t="str">
        <f>IF(I70=0,"",I52/I70*100)</f>
        <v/>
      </c>
    </row>
    <row r="53" spans="1:10" ht="36.75" customHeight="1" x14ac:dyDescent="0.2">
      <c r="A53" s="178"/>
      <c r="B53" s="183" t="s">
        <v>71</v>
      </c>
      <c r="C53" s="184" t="s">
        <v>72</v>
      </c>
      <c r="D53" s="185"/>
      <c r="E53" s="185"/>
      <c r="F53" s="191" t="s">
        <v>24</v>
      </c>
      <c r="G53" s="192"/>
      <c r="H53" s="192"/>
      <c r="I53" s="192">
        <f>'SO 01 D.1.1 Pol'!G23</f>
        <v>0</v>
      </c>
      <c r="J53" s="189" t="str">
        <f>IF(I70=0,"",I53/I70*100)</f>
        <v/>
      </c>
    </row>
    <row r="54" spans="1:10" ht="36.75" customHeight="1" x14ac:dyDescent="0.2">
      <c r="A54" s="178"/>
      <c r="B54" s="183" t="s">
        <v>73</v>
      </c>
      <c r="C54" s="184" t="s">
        <v>74</v>
      </c>
      <c r="D54" s="185"/>
      <c r="E54" s="185"/>
      <c r="F54" s="191" t="s">
        <v>24</v>
      </c>
      <c r="G54" s="192"/>
      <c r="H54" s="192"/>
      <c r="I54" s="192">
        <f>'SO 01 D.1.1 Pol'!G36</f>
        <v>0</v>
      </c>
      <c r="J54" s="189" t="str">
        <f>IF(I70=0,"",I54/I70*100)</f>
        <v/>
      </c>
    </row>
    <row r="55" spans="1:10" ht="36.75" customHeight="1" x14ac:dyDescent="0.2">
      <c r="A55" s="178"/>
      <c r="B55" s="183" t="s">
        <v>75</v>
      </c>
      <c r="C55" s="184" t="s">
        <v>76</v>
      </c>
      <c r="D55" s="185"/>
      <c r="E55" s="185"/>
      <c r="F55" s="191" t="s">
        <v>24</v>
      </c>
      <c r="G55" s="192"/>
      <c r="H55" s="192"/>
      <c r="I55" s="192">
        <f>'SO 01 D.1.1 Pol'!G45</f>
        <v>0</v>
      </c>
      <c r="J55" s="189" t="str">
        <f>IF(I70=0,"",I55/I70*100)</f>
        <v/>
      </c>
    </row>
    <row r="56" spans="1:10" ht="36.75" customHeight="1" x14ac:dyDescent="0.2">
      <c r="A56" s="178"/>
      <c r="B56" s="183" t="s">
        <v>77</v>
      </c>
      <c r="C56" s="184" t="s">
        <v>78</v>
      </c>
      <c r="D56" s="185"/>
      <c r="E56" s="185"/>
      <c r="F56" s="191" t="s">
        <v>24</v>
      </c>
      <c r="G56" s="192"/>
      <c r="H56" s="192"/>
      <c r="I56" s="192">
        <f>'SO 01 D.1.1 Pol'!G50</f>
        <v>0</v>
      </c>
      <c r="J56" s="189" t="str">
        <f>IF(I70=0,"",I56/I70*100)</f>
        <v/>
      </c>
    </row>
    <row r="57" spans="1:10" ht="36.75" customHeight="1" x14ac:dyDescent="0.2">
      <c r="A57" s="178"/>
      <c r="B57" s="183" t="s">
        <v>79</v>
      </c>
      <c r="C57" s="184" t="s">
        <v>80</v>
      </c>
      <c r="D57" s="185"/>
      <c r="E57" s="185"/>
      <c r="F57" s="191" t="s">
        <v>24</v>
      </c>
      <c r="G57" s="192"/>
      <c r="H57" s="192"/>
      <c r="I57" s="192">
        <f>'SO 01 D.1.1 Pol'!G66</f>
        <v>0</v>
      </c>
      <c r="J57" s="189" t="str">
        <f>IF(I70=0,"",I57/I70*100)</f>
        <v/>
      </c>
    </row>
    <row r="58" spans="1:10" ht="36.75" customHeight="1" x14ac:dyDescent="0.2">
      <c r="A58" s="178"/>
      <c r="B58" s="183" t="s">
        <v>81</v>
      </c>
      <c r="C58" s="184" t="s">
        <v>82</v>
      </c>
      <c r="D58" s="185"/>
      <c r="E58" s="185"/>
      <c r="F58" s="191" t="s">
        <v>24</v>
      </c>
      <c r="G58" s="192"/>
      <c r="H58" s="192"/>
      <c r="I58" s="192">
        <f>'SO 01 D.1.1 Pol'!G103</f>
        <v>0</v>
      </c>
      <c r="J58" s="189" t="str">
        <f>IF(I70=0,"",I58/I70*100)</f>
        <v/>
      </c>
    </row>
    <row r="59" spans="1:10" ht="36.75" customHeight="1" x14ac:dyDescent="0.2">
      <c r="A59" s="178"/>
      <c r="B59" s="183" t="s">
        <v>83</v>
      </c>
      <c r="C59" s="184" t="s">
        <v>84</v>
      </c>
      <c r="D59" s="185"/>
      <c r="E59" s="185"/>
      <c r="F59" s="191" t="s">
        <v>25</v>
      </c>
      <c r="G59" s="192"/>
      <c r="H59" s="192"/>
      <c r="I59" s="192">
        <f>'SO 01 D.1.1 Pol'!G107</f>
        <v>0</v>
      </c>
      <c r="J59" s="189" t="str">
        <f>IF(I70=0,"",I59/I70*100)</f>
        <v/>
      </c>
    </row>
    <row r="60" spans="1:10" ht="36.75" customHeight="1" x14ac:dyDescent="0.2">
      <c r="A60" s="178"/>
      <c r="B60" s="183" t="s">
        <v>85</v>
      </c>
      <c r="C60" s="184" t="s">
        <v>86</v>
      </c>
      <c r="D60" s="185"/>
      <c r="E60" s="185"/>
      <c r="F60" s="191" t="s">
        <v>25</v>
      </c>
      <c r="G60" s="192"/>
      <c r="H60" s="192"/>
      <c r="I60" s="192">
        <f>'SO 01 D.1.1 Pol'!G134</f>
        <v>0</v>
      </c>
      <c r="J60" s="189" t="str">
        <f>IF(I70=0,"",I60/I70*100)</f>
        <v/>
      </c>
    </row>
    <row r="61" spans="1:10" ht="36.75" customHeight="1" x14ac:dyDescent="0.2">
      <c r="A61" s="178"/>
      <c r="B61" s="183" t="s">
        <v>87</v>
      </c>
      <c r="C61" s="184" t="s">
        <v>88</v>
      </c>
      <c r="D61" s="185"/>
      <c r="E61" s="185"/>
      <c r="F61" s="191" t="s">
        <v>25</v>
      </c>
      <c r="G61" s="192"/>
      <c r="H61" s="192"/>
      <c r="I61" s="192">
        <f>'SO 01 D.1.1 Pol'!G159</f>
        <v>0</v>
      </c>
      <c r="J61" s="189" t="str">
        <f>IF(I70=0,"",I61/I70*100)</f>
        <v/>
      </c>
    </row>
    <row r="62" spans="1:10" ht="36.75" customHeight="1" x14ac:dyDescent="0.2">
      <c r="A62" s="178"/>
      <c r="B62" s="183" t="s">
        <v>89</v>
      </c>
      <c r="C62" s="184" t="s">
        <v>90</v>
      </c>
      <c r="D62" s="185"/>
      <c r="E62" s="185"/>
      <c r="F62" s="191" t="s">
        <v>25</v>
      </c>
      <c r="G62" s="192"/>
      <c r="H62" s="192"/>
      <c r="I62" s="192">
        <f>'SO 01 D.1.1 Pol'!G174</f>
        <v>0</v>
      </c>
      <c r="J62" s="189" t="str">
        <f>IF(I70=0,"",I62/I70*100)</f>
        <v/>
      </c>
    </row>
    <row r="63" spans="1:10" ht="36.75" customHeight="1" x14ac:dyDescent="0.2">
      <c r="A63" s="178"/>
      <c r="B63" s="183" t="s">
        <v>91</v>
      </c>
      <c r="C63" s="184" t="s">
        <v>92</v>
      </c>
      <c r="D63" s="185"/>
      <c r="E63" s="185"/>
      <c r="F63" s="191" t="s">
        <v>25</v>
      </c>
      <c r="G63" s="192"/>
      <c r="H63" s="192"/>
      <c r="I63" s="192">
        <f>'SO 01 D.1.1 Pol'!G187</f>
        <v>0</v>
      </c>
      <c r="J63" s="189" t="str">
        <f>IF(I70=0,"",I63/I70*100)</f>
        <v/>
      </c>
    </row>
    <row r="64" spans="1:10" ht="36.75" customHeight="1" x14ac:dyDescent="0.2">
      <c r="A64" s="178"/>
      <c r="B64" s="183" t="s">
        <v>93</v>
      </c>
      <c r="C64" s="184" t="s">
        <v>94</v>
      </c>
      <c r="D64" s="185"/>
      <c r="E64" s="185"/>
      <c r="F64" s="191" t="s">
        <v>25</v>
      </c>
      <c r="G64" s="192"/>
      <c r="H64" s="192"/>
      <c r="I64" s="192">
        <f>'SO 01 D.1.1 Pol'!G207</f>
        <v>0</v>
      </c>
      <c r="J64" s="189" t="str">
        <f>IF(I70=0,"",I64/I70*100)</f>
        <v/>
      </c>
    </row>
    <row r="65" spans="1:10" ht="36.75" customHeight="1" x14ac:dyDescent="0.2">
      <c r="A65" s="178"/>
      <c r="B65" s="183" t="s">
        <v>95</v>
      </c>
      <c r="C65" s="184" t="s">
        <v>96</v>
      </c>
      <c r="D65" s="185"/>
      <c r="E65" s="185"/>
      <c r="F65" s="191" t="s">
        <v>25</v>
      </c>
      <c r="G65" s="192"/>
      <c r="H65" s="192"/>
      <c r="I65" s="192">
        <f>'SO 01 D.1.1 Pol'!G219</f>
        <v>0</v>
      </c>
      <c r="J65" s="189" t="str">
        <f>IF(I70=0,"",I65/I70*100)</f>
        <v/>
      </c>
    </row>
    <row r="66" spans="1:10" ht="36.75" customHeight="1" x14ac:dyDescent="0.2">
      <c r="A66" s="178"/>
      <c r="B66" s="183" t="s">
        <v>97</v>
      </c>
      <c r="C66" s="184" t="s">
        <v>98</v>
      </c>
      <c r="D66" s="185"/>
      <c r="E66" s="185"/>
      <c r="F66" s="191" t="s">
        <v>25</v>
      </c>
      <c r="G66" s="192"/>
      <c r="H66" s="192"/>
      <c r="I66" s="192">
        <f>'SO 01 D.1.1 Pol'!G226</f>
        <v>0</v>
      </c>
      <c r="J66" s="189" t="str">
        <f>IF(I70=0,"",I66/I70*100)</f>
        <v/>
      </c>
    </row>
    <row r="67" spans="1:10" ht="36.75" customHeight="1" x14ac:dyDescent="0.2">
      <c r="A67" s="178"/>
      <c r="B67" s="183" t="s">
        <v>99</v>
      </c>
      <c r="C67" s="184" t="s">
        <v>100</v>
      </c>
      <c r="D67" s="185"/>
      <c r="E67" s="185"/>
      <c r="F67" s="191" t="s">
        <v>26</v>
      </c>
      <c r="G67" s="192"/>
      <c r="H67" s="192"/>
      <c r="I67" s="192">
        <f>'SO 01 D.1.1 Pol'!G245</f>
        <v>0</v>
      </c>
      <c r="J67" s="189" t="str">
        <f>IF(I70=0,"",I67/I70*100)</f>
        <v/>
      </c>
    </row>
    <row r="68" spans="1:10" ht="36.75" customHeight="1" x14ac:dyDescent="0.2">
      <c r="A68" s="178"/>
      <c r="B68" s="183" t="s">
        <v>101</v>
      </c>
      <c r="C68" s="184" t="s">
        <v>27</v>
      </c>
      <c r="D68" s="185"/>
      <c r="E68" s="185"/>
      <c r="F68" s="191" t="s">
        <v>101</v>
      </c>
      <c r="G68" s="192"/>
      <c r="H68" s="192"/>
      <c r="I68" s="192">
        <f>'V01 V01 Naklady'!G8</f>
        <v>0</v>
      </c>
      <c r="J68" s="189" t="str">
        <f>IF(I70=0,"",I68/I70*100)</f>
        <v/>
      </c>
    </row>
    <row r="69" spans="1:10" ht="36.75" customHeight="1" x14ac:dyDescent="0.2">
      <c r="A69" s="178"/>
      <c r="B69" s="183" t="s">
        <v>102</v>
      </c>
      <c r="C69" s="184" t="s">
        <v>28</v>
      </c>
      <c r="D69" s="185"/>
      <c r="E69" s="185"/>
      <c r="F69" s="191" t="s">
        <v>102</v>
      </c>
      <c r="G69" s="192"/>
      <c r="H69" s="192"/>
      <c r="I69" s="192">
        <f>'V01 V01 Naklady'!G17</f>
        <v>0</v>
      </c>
      <c r="J69" s="189" t="str">
        <f>IF(I70=0,"",I69/I70*100)</f>
        <v/>
      </c>
    </row>
    <row r="70" spans="1:10" ht="25.5" customHeight="1" x14ac:dyDescent="0.2">
      <c r="A70" s="179"/>
      <c r="B70" s="186" t="s">
        <v>1</v>
      </c>
      <c r="C70" s="187"/>
      <c r="D70" s="188"/>
      <c r="E70" s="188"/>
      <c r="F70" s="193"/>
      <c r="G70" s="194"/>
      <c r="H70" s="194"/>
      <c r="I70" s="194">
        <f>SUM(I52:I69)</f>
        <v>0</v>
      </c>
      <c r="J70" s="190">
        <f>SUM(J52:J69)</f>
        <v>0</v>
      </c>
    </row>
    <row r="71" spans="1:10" x14ac:dyDescent="0.2">
      <c r="F71" s="134"/>
      <c r="G71" s="134"/>
      <c r="H71" s="134"/>
      <c r="I71" s="134"/>
      <c r="J71" s="135"/>
    </row>
    <row r="72" spans="1:10" x14ac:dyDescent="0.2">
      <c r="F72" s="134"/>
      <c r="G72" s="134"/>
      <c r="H72" s="134"/>
      <c r="I72" s="134"/>
      <c r="J72" s="135"/>
    </row>
    <row r="73" spans="1:10" x14ac:dyDescent="0.2">
      <c r="F73" s="134"/>
      <c r="G73" s="134"/>
      <c r="H73" s="134"/>
      <c r="I73" s="134"/>
      <c r="J73" s="135"/>
    </row>
  </sheetData>
  <sheetProtection algorithmName="SHA-512" hashValue="cMcgC4fvlFhOY4FsXleAPMzj1AIx2kWb2iX/UiZzgGuux7N07Jb/qaxVFR43jOiASTE4lrU7nFLi8TGXtE/f5Q==" saltValue="x/6EIorCQKCv992i1Vdmc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7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8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9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sheetProtection algorithmName="SHA-512" hashValue="MKGG/F8fq6YpN/viocALejT4j7kFDMAmgqZkFH1qTknWFCcClxxZCs8W4dUqLByrI/1xbfpPNxAvMWPqeSPYLw==" saltValue="Hrhqks/SMXyGLlqi9JoGB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103</v>
      </c>
      <c r="B1" s="196"/>
      <c r="C1" s="196"/>
      <c r="D1" s="196"/>
      <c r="E1" s="196"/>
      <c r="F1" s="196"/>
      <c r="G1" s="196"/>
      <c r="AG1" t="s">
        <v>104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105</v>
      </c>
    </row>
    <row r="3" spans="1:60" ht="24.95" customHeight="1" x14ac:dyDescent="0.2">
      <c r="A3" s="197" t="s">
        <v>8</v>
      </c>
      <c r="B3" s="49" t="s">
        <v>58</v>
      </c>
      <c r="C3" s="200" t="s">
        <v>59</v>
      </c>
      <c r="D3" s="198"/>
      <c r="E3" s="198"/>
      <c r="F3" s="198"/>
      <c r="G3" s="199"/>
      <c r="AC3" s="176" t="s">
        <v>106</v>
      </c>
      <c r="AG3" t="s">
        <v>107</v>
      </c>
    </row>
    <row r="4" spans="1:60" ht="24.95" customHeight="1" x14ac:dyDescent="0.2">
      <c r="A4" s="201" t="s">
        <v>9</v>
      </c>
      <c r="B4" s="202" t="s">
        <v>58</v>
      </c>
      <c r="C4" s="203" t="s">
        <v>59</v>
      </c>
      <c r="D4" s="204"/>
      <c r="E4" s="204"/>
      <c r="F4" s="204"/>
      <c r="G4" s="205"/>
      <c r="AG4" t="s">
        <v>108</v>
      </c>
    </row>
    <row r="5" spans="1:60" x14ac:dyDescent="0.2">
      <c r="D5" s="10"/>
    </row>
    <row r="6" spans="1:60" ht="38.25" x14ac:dyDescent="0.2">
      <c r="A6" s="207" t="s">
        <v>109</v>
      </c>
      <c r="B6" s="209" t="s">
        <v>110</v>
      </c>
      <c r="C6" s="209" t="s">
        <v>111</v>
      </c>
      <c r="D6" s="208" t="s">
        <v>112</v>
      </c>
      <c r="E6" s="207" t="s">
        <v>113</v>
      </c>
      <c r="F6" s="206" t="s">
        <v>114</v>
      </c>
      <c r="G6" s="207" t="s">
        <v>29</v>
      </c>
      <c r="H6" s="210" t="s">
        <v>30</v>
      </c>
      <c r="I6" s="210" t="s">
        <v>115</v>
      </c>
      <c r="J6" s="210" t="s">
        <v>31</v>
      </c>
      <c r="K6" s="210" t="s">
        <v>116</v>
      </c>
      <c r="L6" s="210" t="s">
        <v>117</v>
      </c>
      <c r="M6" s="210" t="s">
        <v>118</v>
      </c>
      <c r="N6" s="210" t="s">
        <v>119</v>
      </c>
      <c r="O6" s="210" t="s">
        <v>120</v>
      </c>
      <c r="P6" s="210" t="s">
        <v>121</v>
      </c>
      <c r="Q6" s="210" t="s">
        <v>122</v>
      </c>
      <c r="R6" s="210" t="s">
        <v>123</v>
      </c>
      <c r="S6" s="210" t="s">
        <v>124</v>
      </c>
      <c r="T6" s="210" t="s">
        <v>125</v>
      </c>
      <c r="U6" s="210" t="s">
        <v>126</v>
      </c>
      <c r="V6" s="210" t="s">
        <v>127</v>
      </c>
      <c r="W6" s="210" t="s">
        <v>128</v>
      </c>
      <c r="X6" s="210" t="s">
        <v>129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130</v>
      </c>
      <c r="B8" s="223" t="s">
        <v>101</v>
      </c>
      <c r="C8" s="238" t="s">
        <v>27</v>
      </c>
      <c r="D8" s="224"/>
      <c r="E8" s="225"/>
      <c r="F8" s="226"/>
      <c r="G8" s="226">
        <f>SUMIF(AG9:AG16,"&lt;&gt;NOR",G9:G16)</f>
        <v>0</v>
      </c>
      <c r="H8" s="226"/>
      <c r="I8" s="226">
        <f>SUM(I9:I16)</f>
        <v>0</v>
      </c>
      <c r="J8" s="226"/>
      <c r="K8" s="226">
        <f>SUM(K9:K16)</f>
        <v>0</v>
      </c>
      <c r="L8" s="226"/>
      <c r="M8" s="226">
        <f>SUM(M9:M16)</f>
        <v>0</v>
      </c>
      <c r="N8" s="226"/>
      <c r="O8" s="226">
        <f>SUM(O9:O16)</f>
        <v>0</v>
      </c>
      <c r="P8" s="226"/>
      <c r="Q8" s="226">
        <f>SUM(Q9:Q16)</f>
        <v>0</v>
      </c>
      <c r="R8" s="226"/>
      <c r="S8" s="226"/>
      <c r="T8" s="227"/>
      <c r="U8" s="221"/>
      <c r="V8" s="221">
        <f>SUM(V9:V16)</f>
        <v>0</v>
      </c>
      <c r="W8" s="221"/>
      <c r="X8" s="221"/>
      <c r="AG8" t="s">
        <v>131</v>
      </c>
    </row>
    <row r="9" spans="1:60" outlineLevel="1" x14ac:dyDescent="0.2">
      <c r="A9" s="228">
        <v>1</v>
      </c>
      <c r="B9" s="229" t="s">
        <v>132</v>
      </c>
      <c r="C9" s="239" t="s">
        <v>133</v>
      </c>
      <c r="D9" s="230" t="s">
        <v>134</v>
      </c>
      <c r="E9" s="231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/>
      <c r="S9" s="233" t="s">
        <v>135</v>
      </c>
      <c r="T9" s="234" t="s">
        <v>136</v>
      </c>
      <c r="U9" s="220">
        <v>0</v>
      </c>
      <c r="V9" s="220">
        <f>ROUND(E9*U9,2)</f>
        <v>0</v>
      </c>
      <c r="W9" s="220"/>
      <c r="X9" s="220" t="s">
        <v>137</v>
      </c>
      <c r="Y9" s="211"/>
      <c r="Z9" s="211"/>
      <c r="AA9" s="211"/>
      <c r="AB9" s="211"/>
      <c r="AC9" s="211"/>
      <c r="AD9" s="211"/>
      <c r="AE9" s="211"/>
      <c r="AF9" s="211"/>
      <c r="AG9" s="211" t="s">
        <v>138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40"/>
      <c r="D10" s="236"/>
      <c r="E10" s="236"/>
      <c r="F10" s="236"/>
      <c r="G10" s="23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139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28">
        <v>2</v>
      </c>
      <c r="B11" s="229" t="s">
        <v>140</v>
      </c>
      <c r="C11" s="239" t="s">
        <v>141</v>
      </c>
      <c r="D11" s="230" t="s">
        <v>134</v>
      </c>
      <c r="E11" s="231">
        <v>1</v>
      </c>
      <c r="F11" s="232"/>
      <c r="G11" s="233">
        <f>ROUND(E11*F11,2)</f>
        <v>0</v>
      </c>
      <c r="H11" s="232"/>
      <c r="I11" s="233">
        <f>ROUND(E11*H11,2)</f>
        <v>0</v>
      </c>
      <c r="J11" s="232"/>
      <c r="K11" s="233">
        <f>ROUND(E11*J11,2)</f>
        <v>0</v>
      </c>
      <c r="L11" s="233">
        <v>21</v>
      </c>
      <c r="M11" s="233">
        <f>G11*(1+L11/100)</f>
        <v>0</v>
      </c>
      <c r="N11" s="233">
        <v>0</v>
      </c>
      <c r="O11" s="233">
        <f>ROUND(E11*N11,2)</f>
        <v>0</v>
      </c>
      <c r="P11" s="233">
        <v>0</v>
      </c>
      <c r="Q11" s="233">
        <f>ROUND(E11*P11,2)</f>
        <v>0</v>
      </c>
      <c r="R11" s="233"/>
      <c r="S11" s="233" t="s">
        <v>135</v>
      </c>
      <c r="T11" s="234" t="s">
        <v>136</v>
      </c>
      <c r="U11" s="220">
        <v>0</v>
      </c>
      <c r="V11" s="220">
        <f>ROUND(E11*U11,2)</f>
        <v>0</v>
      </c>
      <c r="W11" s="220"/>
      <c r="X11" s="220" t="s">
        <v>137</v>
      </c>
      <c r="Y11" s="211"/>
      <c r="Z11" s="211"/>
      <c r="AA11" s="211"/>
      <c r="AB11" s="211"/>
      <c r="AC11" s="211"/>
      <c r="AD11" s="211"/>
      <c r="AE11" s="211"/>
      <c r="AF11" s="211"/>
      <c r="AG11" s="211" t="s">
        <v>142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8"/>
      <c r="B12" s="219"/>
      <c r="C12" s="240"/>
      <c r="D12" s="236"/>
      <c r="E12" s="236"/>
      <c r="F12" s="236"/>
      <c r="G12" s="236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11"/>
      <c r="Z12" s="211"/>
      <c r="AA12" s="211"/>
      <c r="AB12" s="211"/>
      <c r="AC12" s="211"/>
      <c r="AD12" s="211"/>
      <c r="AE12" s="211"/>
      <c r="AF12" s="211"/>
      <c r="AG12" s="211" t="s">
        <v>139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28">
        <v>3</v>
      </c>
      <c r="B13" s="229" t="s">
        <v>143</v>
      </c>
      <c r="C13" s="239" t="s">
        <v>144</v>
      </c>
      <c r="D13" s="230" t="s">
        <v>134</v>
      </c>
      <c r="E13" s="231">
        <v>1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21</v>
      </c>
      <c r="M13" s="233">
        <f>G13*(1+L13/100)</f>
        <v>0</v>
      </c>
      <c r="N13" s="233">
        <v>0</v>
      </c>
      <c r="O13" s="233">
        <f>ROUND(E13*N13,2)</f>
        <v>0</v>
      </c>
      <c r="P13" s="233">
        <v>0</v>
      </c>
      <c r="Q13" s="233">
        <f>ROUND(E13*P13,2)</f>
        <v>0</v>
      </c>
      <c r="R13" s="233"/>
      <c r="S13" s="233" t="s">
        <v>135</v>
      </c>
      <c r="T13" s="234" t="s">
        <v>136</v>
      </c>
      <c r="U13" s="220">
        <v>0</v>
      </c>
      <c r="V13" s="220">
        <f>ROUND(E13*U13,2)</f>
        <v>0</v>
      </c>
      <c r="W13" s="220"/>
      <c r="X13" s="220" t="s">
        <v>137</v>
      </c>
      <c r="Y13" s="211"/>
      <c r="Z13" s="211"/>
      <c r="AA13" s="211"/>
      <c r="AB13" s="211"/>
      <c r="AC13" s="211"/>
      <c r="AD13" s="211"/>
      <c r="AE13" s="211"/>
      <c r="AF13" s="211"/>
      <c r="AG13" s="211" t="s">
        <v>138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40"/>
      <c r="D14" s="236"/>
      <c r="E14" s="236"/>
      <c r="F14" s="236"/>
      <c r="G14" s="236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139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28">
        <v>4</v>
      </c>
      <c r="B15" s="229" t="s">
        <v>145</v>
      </c>
      <c r="C15" s="239" t="s">
        <v>146</v>
      </c>
      <c r="D15" s="230" t="s">
        <v>134</v>
      </c>
      <c r="E15" s="231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0</v>
      </c>
      <c r="O15" s="233">
        <f>ROUND(E15*N15,2)</f>
        <v>0</v>
      </c>
      <c r="P15" s="233">
        <v>0</v>
      </c>
      <c r="Q15" s="233">
        <f>ROUND(E15*P15,2)</f>
        <v>0</v>
      </c>
      <c r="R15" s="233"/>
      <c r="S15" s="233" t="s">
        <v>135</v>
      </c>
      <c r="T15" s="234" t="s">
        <v>136</v>
      </c>
      <c r="U15" s="220">
        <v>0</v>
      </c>
      <c r="V15" s="220">
        <f>ROUND(E15*U15,2)</f>
        <v>0</v>
      </c>
      <c r="W15" s="220"/>
      <c r="X15" s="220" t="s">
        <v>137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147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40"/>
      <c r="D16" s="236"/>
      <c r="E16" s="236"/>
      <c r="F16" s="236"/>
      <c r="G16" s="23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139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x14ac:dyDescent="0.2">
      <c r="A17" s="222" t="s">
        <v>130</v>
      </c>
      <c r="B17" s="223" t="s">
        <v>102</v>
      </c>
      <c r="C17" s="238" t="s">
        <v>28</v>
      </c>
      <c r="D17" s="224"/>
      <c r="E17" s="225"/>
      <c r="F17" s="226"/>
      <c r="G17" s="226">
        <f>SUMIF(AG18:AG23,"&lt;&gt;NOR",G18:G23)</f>
        <v>0</v>
      </c>
      <c r="H17" s="226"/>
      <c r="I17" s="226">
        <f>SUM(I18:I23)</f>
        <v>0</v>
      </c>
      <c r="J17" s="226"/>
      <c r="K17" s="226">
        <f>SUM(K18:K23)</f>
        <v>0</v>
      </c>
      <c r="L17" s="226"/>
      <c r="M17" s="226">
        <f>SUM(M18:M23)</f>
        <v>0</v>
      </c>
      <c r="N17" s="226"/>
      <c r="O17" s="226">
        <f>SUM(O18:O23)</f>
        <v>0</v>
      </c>
      <c r="P17" s="226"/>
      <c r="Q17" s="226">
        <f>SUM(Q18:Q23)</f>
        <v>0</v>
      </c>
      <c r="R17" s="226"/>
      <c r="S17" s="226"/>
      <c r="T17" s="227"/>
      <c r="U17" s="221"/>
      <c r="V17" s="221">
        <f>SUM(V18:V23)</f>
        <v>0</v>
      </c>
      <c r="W17" s="221"/>
      <c r="X17" s="221"/>
      <c r="AG17" t="s">
        <v>131</v>
      </c>
    </row>
    <row r="18" spans="1:60" outlineLevel="1" x14ac:dyDescent="0.2">
      <c r="A18" s="228">
        <v>5</v>
      </c>
      <c r="B18" s="229" t="s">
        <v>148</v>
      </c>
      <c r="C18" s="239" t="s">
        <v>149</v>
      </c>
      <c r="D18" s="230" t="s">
        <v>134</v>
      </c>
      <c r="E18" s="231">
        <v>1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/>
      <c r="S18" s="233" t="s">
        <v>135</v>
      </c>
      <c r="T18" s="234" t="s">
        <v>136</v>
      </c>
      <c r="U18" s="220">
        <v>0</v>
      </c>
      <c r="V18" s="220">
        <f>ROUND(E18*U18,2)</f>
        <v>0</v>
      </c>
      <c r="W18" s="220"/>
      <c r="X18" s="220" t="s">
        <v>137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147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40"/>
      <c r="D19" s="236"/>
      <c r="E19" s="236"/>
      <c r="F19" s="236"/>
      <c r="G19" s="236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139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28">
        <v>6</v>
      </c>
      <c r="B20" s="229" t="s">
        <v>150</v>
      </c>
      <c r="C20" s="239" t="s">
        <v>151</v>
      </c>
      <c r="D20" s="230" t="s">
        <v>134</v>
      </c>
      <c r="E20" s="231">
        <v>1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21</v>
      </c>
      <c r="M20" s="233">
        <f>G20*(1+L20/100)</f>
        <v>0</v>
      </c>
      <c r="N20" s="233">
        <v>0</v>
      </c>
      <c r="O20" s="233">
        <f>ROUND(E20*N20,2)</f>
        <v>0</v>
      </c>
      <c r="P20" s="233">
        <v>0</v>
      </c>
      <c r="Q20" s="233">
        <f>ROUND(E20*P20,2)</f>
        <v>0</v>
      </c>
      <c r="R20" s="233"/>
      <c r="S20" s="233" t="s">
        <v>135</v>
      </c>
      <c r="T20" s="234" t="s">
        <v>136</v>
      </c>
      <c r="U20" s="220">
        <v>0</v>
      </c>
      <c r="V20" s="220">
        <f>ROUND(E20*U20,2)</f>
        <v>0</v>
      </c>
      <c r="W20" s="220"/>
      <c r="X20" s="220" t="s">
        <v>137</v>
      </c>
      <c r="Y20" s="211"/>
      <c r="Z20" s="211"/>
      <c r="AA20" s="211"/>
      <c r="AB20" s="211"/>
      <c r="AC20" s="211"/>
      <c r="AD20" s="211"/>
      <c r="AE20" s="211"/>
      <c r="AF20" s="211"/>
      <c r="AG20" s="211" t="s">
        <v>147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40"/>
      <c r="D21" s="236"/>
      <c r="E21" s="236"/>
      <c r="F21" s="236"/>
      <c r="G21" s="236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139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28">
        <v>7</v>
      </c>
      <c r="B22" s="229" t="s">
        <v>152</v>
      </c>
      <c r="C22" s="239" t="s">
        <v>153</v>
      </c>
      <c r="D22" s="230" t="s">
        <v>134</v>
      </c>
      <c r="E22" s="231">
        <v>1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21</v>
      </c>
      <c r="M22" s="233">
        <f>G22*(1+L22/100)</f>
        <v>0</v>
      </c>
      <c r="N22" s="233">
        <v>0</v>
      </c>
      <c r="O22" s="233">
        <f>ROUND(E22*N22,2)</f>
        <v>0</v>
      </c>
      <c r="P22" s="233">
        <v>0</v>
      </c>
      <c r="Q22" s="233">
        <f>ROUND(E22*P22,2)</f>
        <v>0</v>
      </c>
      <c r="R22" s="233"/>
      <c r="S22" s="233" t="s">
        <v>135</v>
      </c>
      <c r="T22" s="234" t="s">
        <v>136</v>
      </c>
      <c r="U22" s="220">
        <v>0</v>
      </c>
      <c r="V22" s="220">
        <f>ROUND(E22*U22,2)</f>
        <v>0</v>
      </c>
      <c r="W22" s="220"/>
      <c r="X22" s="220" t="s">
        <v>137</v>
      </c>
      <c r="Y22" s="211"/>
      <c r="Z22" s="211"/>
      <c r="AA22" s="211"/>
      <c r="AB22" s="211"/>
      <c r="AC22" s="211"/>
      <c r="AD22" s="211"/>
      <c r="AE22" s="211"/>
      <c r="AF22" s="211"/>
      <c r="AG22" s="211" t="s">
        <v>147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0"/>
      <c r="D23" s="236"/>
      <c r="E23" s="236"/>
      <c r="F23" s="236"/>
      <c r="G23" s="23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139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x14ac:dyDescent="0.2">
      <c r="A24" s="3"/>
      <c r="B24" s="4"/>
      <c r="C24" s="241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v>15</v>
      </c>
      <c r="AF24">
        <v>21</v>
      </c>
      <c r="AG24" t="s">
        <v>117</v>
      </c>
    </row>
    <row r="25" spans="1:60" x14ac:dyDescent="0.2">
      <c r="A25" s="214"/>
      <c r="B25" s="215" t="s">
        <v>29</v>
      </c>
      <c r="C25" s="242"/>
      <c r="D25" s="216"/>
      <c r="E25" s="217"/>
      <c r="F25" s="217"/>
      <c r="G25" s="237">
        <f>G8+G17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f>SUMIF(L7:L23,AE24,G7:G23)</f>
        <v>0</v>
      </c>
      <c r="AF25">
        <f>SUMIF(L7:L23,AF24,G7:G23)</f>
        <v>0</v>
      </c>
      <c r="AG25" t="s">
        <v>154</v>
      </c>
    </row>
    <row r="26" spans="1:60" x14ac:dyDescent="0.2">
      <c r="C26" s="243"/>
      <c r="D26" s="10"/>
      <c r="AG26" t="s">
        <v>155</v>
      </c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342GocV+qW3PuQ62iYL39sBbc9gJtblIKp9nWtbT9hKENheqGgpHKbSYv1l4QRtgh5Dsryq9P/wOom3lOYn9mQ==" saltValue="hdcyl6GRBxSdwiJRsxCA9Q==" spinCount="100000" sheet="1"/>
  <mergeCells count="11">
    <mergeCell ref="C14:G14"/>
    <mergeCell ref="C16:G16"/>
    <mergeCell ref="C19:G19"/>
    <mergeCell ref="C21:G21"/>
    <mergeCell ref="C23:G23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156</v>
      </c>
      <c r="B1" s="196"/>
      <c r="C1" s="196"/>
      <c r="D1" s="196"/>
      <c r="E1" s="196"/>
      <c r="F1" s="196"/>
      <c r="G1" s="196"/>
      <c r="AG1" t="s">
        <v>104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105</v>
      </c>
    </row>
    <row r="3" spans="1:60" ht="24.95" customHeight="1" x14ac:dyDescent="0.2">
      <c r="A3" s="197" t="s">
        <v>8</v>
      </c>
      <c r="B3" s="49" t="s">
        <v>61</v>
      </c>
      <c r="C3" s="200" t="s">
        <v>62</v>
      </c>
      <c r="D3" s="198"/>
      <c r="E3" s="198"/>
      <c r="F3" s="198"/>
      <c r="G3" s="199"/>
      <c r="AC3" s="176" t="s">
        <v>105</v>
      </c>
      <c r="AG3" t="s">
        <v>107</v>
      </c>
    </row>
    <row r="4" spans="1:60" ht="24.95" customHeight="1" x14ac:dyDescent="0.2">
      <c r="A4" s="201" t="s">
        <v>9</v>
      </c>
      <c r="B4" s="202" t="s">
        <v>63</v>
      </c>
      <c r="C4" s="203" t="s">
        <v>64</v>
      </c>
      <c r="D4" s="204"/>
      <c r="E4" s="204"/>
      <c r="F4" s="204"/>
      <c r="G4" s="205"/>
      <c r="AG4" t="s">
        <v>108</v>
      </c>
    </row>
    <row r="5" spans="1:60" x14ac:dyDescent="0.2">
      <c r="D5" s="10"/>
    </row>
    <row r="6" spans="1:60" ht="38.25" x14ac:dyDescent="0.2">
      <c r="A6" s="207" t="s">
        <v>109</v>
      </c>
      <c r="B6" s="209" t="s">
        <v>110</v>
      </c>
      <c r="C6" s="209" t="s">
        <v>111</v>
      </c>
      <c r="D6" s="208" t="s">
        <v>112</v>
      </c>
      <c r="E6" s="207" t="s">
        <v>113</v>
      </c>
      <c r="F6" s="206" t="s">
        <v>114</v>
      </c>
      <c r="G6" s="207" t="s">
        <v>29</v>
      </c>
      <c r="H6" s="210" t="s">
        <v>30</v>
      </c>
      <c r="I6" s="210" t="s">
        <v>115</v>
      </c>
      <c r="J6" s="210" t="s">
        <v>31</v>
      </c>
      <c r="K6" s="210" t="s">
        <v>116</v>
      </c>
      <c r="L6" s="210" t="s">
        <v>117</v>
      </c>
      <c r="M6" s="210" t="s">
        <v>118</v>
      </c>
      <c r="N6" s="210" t="s">
        <v>119</v>
      </c>
      <c r="O6" s="210" t="s">
        <v>120</v>
      </c>
      <c r="P6" s="210" t="s">
        <v>121</v>
      </c>
      <c r="Q6" s="210" t="s">
        <v>122</v>
      </c>
      <c r="R6" s="210" t="s">
        <v>123</v>
      </c>
      <c r="S6" s="210" t="s">
        <v>124</v>
      </c>
      <c r="T6" s="210" t="s">
        <v>125</v>
      </c>
      <c r="U6" s="210" t="s">
        <v>126</v>
      </c>
      <c r="V6" s="210" t="s">
        <v>127</v>
      </c>
      <c r="W6" s="210" t="s">
        <v>128</v>
      </c>
      <c r="X6" s="210" t="s">
        <v>129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130</v>
      </c>
      <c r="B8" s="223" t="s">
        <v>69</v>
      </c>
      <c r="C8" s="238" t="s">
        <v>70</v>
      </c>
      <c r="D8" s="224"/>
      <c r="E8" s="225"/>
      <c r="F8" s="226"/>
      <c r="G8" s="226">
        <f>SUMIF(AG9:AG22,"&lt;&gt;NOR",G9:G22)</f>
        <v>0</v>
      </c>
      <c r="H8" s="226"/>
      <c r="I8" s="226">
        <f>SUM(I9:I22)</f>
        <v>0</v>
      </c>
      <c r="J8" s="226"/>
      <c r="K8" s="226">
        <f>SUM(K9:K22)</f>
        <v>0</v>
      </c>
      <c r="L8" s="226"/>
      <c r="M8" s="226">
        <f>SUM(M9:M22)</f>
        <v>0</v>
      </c>
      <c r="N8" s="226"/>
      <c r="O8" s="226">
        <f>SUM(O9:O22)</f>
        <v>1.31</v>
      </c>
      <c r="P8" s="226"/>
      <c r="Q8" s="226">
        <f>SUM(Q9:Q22)</f>
        <v>0</v>
      </c>
      <c r="R8" s="226"/>
      <c r="S8" s="226"/>
      <c r="T8" s="227"/>
      <c r="U8" s="221"/>
      <c r="V8" s="221">
        <f>SUM(V9:V22)</f>
        <v>26.38</v>
      </c>
      <c r="W8" s="221"/>
      <c r="X8" s="221"/>
      <c r="AG8" t="s">
        <v>131</v>
      </c>
    </row>
    <row r="9" spans="1:60" ht="22.5" outlineLevel="1" x14ac:dyDescent="0.2">
      <c r="A9" s="228">
        <v>1</v>
      </c>
      <c r="B9" s="229" t="s">
        <v>157</v>
      </c>
      <c r="C9" s="239" t="s">
        <v>158</v>
      </c>
      <c r="D9" s="230" t="s">
        <v>159</v>
      </c>
      <c r="E9" s="231">
        <v>13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3.7670000000000002E-2</v>
      </c>
      <c r="O9" s="233">
        <f>ROUND(E9*N9,2)</f>
        <v>0.49</v>
      </c>
      <c r="P9" s="233">
        <v>0</v>
      </c>
      <c r="Q9" s="233">
        <f>ROUND(E9*P9,2)</f>
        <v>0</v>
      </c>
      <c r="R9" s="233" t="s">
        <v>160</v>
      </c>
      <c r="S9" s="233" t="s">
        <v>135</v>
      </c>
      <c r="T9" s="234" t="s">
        <v>135</v>
      </c>
      <c r="U9" s="220">
        <v>0.41</v>
      </c>
      <c r="V9" s="220">
        <f>ROUND(E9*U9,2)</f>
        <v>5.33</v>
      </c>
      <c r="W9" s="220"/>
      <c r="X9" s="220" t="s">
        <v>161</v>
      </c>
      <c r="Y9" s="211"/>
      <c r="Z9" s="211"/>
      <c r="AA9" s="211"/>
      <c r="AB9" s="211"/>
      <c r="AC9" s="211"/>
      <c r="AD9" s="211"/>
      <c r="AE9" s="211"/>
      <c r="AF9" s="211"/>
      <c r="AG9" s="211" t="s">
        <v>162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49" t="s">
        <v>163</v>
      </c>
      <c r="D10" s="246"/>
      <c r="E10" s="246"/>
      <c r="F10" s="246"/>
      <c r="G10" s="24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164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0" t="s">
        <v>165</v>
      </c>
      <c r="D11" s="244"/>
      <c r="E11" s="245">
        <v>13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166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8"/>
      <c r="B12" s="219"/>
      <c r="C12" s="251"/>
      <c r="D12" s="235"/>
      <c r="E12" s="235"/>
      <c r="F12" s="235"/>
      <c r="G12" s="235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11"/>
      <c r="Z12" s="211"/>
      <c r="AA12" s="211"/>
      <c r="AB12" s="211"/>
      <c r="AC12" s="211"/>
      <c r="AD12" s="211"/>
      <c r="AE12" s="211"/>
      <c r="AF12" s="211"/>
      <c r="AG12" s="211" t="s">
        <v>139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45" outlineLevel="1" x14ac:dyDescent="0.2">
      <c r="A13" s="228">
        <v>2</v>
      </c>
      <c r="B13" s="229" t="s">
        <v>167</v>
      </c>
      <c r="C13" s="239" t="s">
        <v>168</v>
      </c>
      <c r="D13" s="230" t="s">
        <v>159</v>
      </c>
      <c r="E13" s="231">
        <v>9.0749999999999993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21</v>
      </c>
      <c r="M13" s="233">
        <f>G13*(1+L13/100)</f>
        <v>0</v>
      </c>
      <c r="N13" s="233">
        <v>5.9959999999999999E-2</v>
      </c>
      <c r="O13" s="233">
        <f>ROUND(E13*N13,2)</f>
        <v>0.54</v>
      </c>
      <c r="P13" s="233">
        <v>0</v>
      </c>
      <c r="Q13" s="233">
        <f>ROUND(E13*P13,2)</f>
        <v>0</v>
      </c>
      <c r="R13" s="233" t="s">
        <v>169</v>
      </c>
      <c r="S13" s="233" t="s">
        <v>135</v>
      </c>
      <c r="T13" s="234" t="s">
        <v>135</v>
      </c>
      <c r="U13" s="220">
        <v>1.4159999999999999</v>
      </c>
      <c r="V13" s="220">
        <f>ROUND(E13*U13,2)</f>
        <v>12.85</v>
      </c>
      <c r="W13" s="220"/>
      <c r="X13" s="220" t="s">
        <v>161</v>
      </c>
      <c r="Y13" s="211"/>
      <c r="Z13" s="211"/>
      <c r="AA13" s="211"/>
      <c r="AB13" s="211"/>
      <c r="AC13" s="211"/>
      <c r="AD13" s="211"/>
      <c r="AE13" s="211"/>
      <c r="AF13" s="211"/>
      <c r="AG13" s="211" t="s">
        <v>162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ht="22.5" outlineLevel="1" x14ac:dyDescent="0.2">
      <c r="A14" s="218"/>
      <c r="B14" s="219"/>
      <c r="C14" s="249" t="s">
        <v>170</v>
      </c>
      <c r="D14" s="246"/>
      <c r="E14" s="246"/>
      <c r="F14" s="246"/>
      <c r="G14" s="246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164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47" t="str">
        <f>C14</f>
        <v>zřízení nosné konstrukce příčky, vložení tepelné izolace tl. do 5 cm, montáž desek, tmelení spár Q2 a úprava rohů. Včetně dodávek materiálu.</v>
      </c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18"/>
      <c r="B15" s="219"/>
      <c r="C15" s="250" t="s">
        <v>171</v>
      </c>
      <c r="D15" s="244"/>
      <c r="E15" s="245">
        <v>9.0749999999999993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11"/>
      <c r="Z15" s="211"/>
      <c r="AA15" s="211"/>
      <c r="AB15" s="211"/>
      <c r="AC15" s="211"/>
      <c r="AD15" s="211"/>
      <c r="AE15" s="211"/>
      <c r="AF15" s="211"/>
      <c r="AG15" s="211" t="s">
        <v>166</v>
      </c>
      <c r="AH15" s="211">
        <v>0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1"/>
      <c r="D16" s="235"/>
      <c r="E16" s="235"/>
      <c r="F16" s="235"/>
      <c r="G16" s="235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139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ht="33.75" outlineLevel="1" x14ac:dyDescent="0.2">
      <c r="A17" s="228">
        <v>3</v>
      </c>
      <c r="B17" s="229" t="s">
        <v>172</v>
      </c>
      <c r="C17" s="239" t="s">
        <v>173</v>
      </c>
      <c r="D17" s="230" t="s">
        <v>174</v>
      </c>
      <c r="E17" s="231">
        <v>2</v>
      </c>
      <c r="F17" s="232"/>
      <c r="G17" s="233">
        <f>ROUND(E17*F17,2)</f>
        <v>0</v>
      </c>
      <c r="H17" s="232"/>
      <c r="I17" s="233">
        <f>ROUND(E17*H17,2)</f>
        <v>0</v>
      </c>
      <c r="J17" s="232"/>
      <c r="K17" s="233">
        <f>ROUND(E17*J17,2)</f>
        <v>0</v>
      </c>
      <c r="L17" s="233">
        <v>21</v>
      </c>
      <c r="M17" s="233">
        <f>G17*(1+L17/100)</f>
        <v>0</v>
      </c>
      <c r="N17" s="233">
        <v>1.934E-2</v>
      </c>
      <c r="O17" s="233">
        <f>ROUND(E17*N17,2)</f>
        <v>0.04</v>
      </c>
      <c r="P17" s="233">
        <v>0</v>
      </c>
      <c r="Q17" s="233">
        <f>ROUND(E17*P17,2)</f>
        <v>0</v>
      </c>
      <c r="R17" s="233" t="s">
        <v>169</v>
      </c>
      <c r="S17" s="233" t="s">
        <v>135</v>
      </c>
      <c r="T17" s="234" t="s">
        <v>135</v>
      </c>
      <c r="U17" s="220">
        <v>0.997</v>
      </c>
      <c r="V17" s="220">
        <f>ROUND(E17*U17,2)</f>
        <v>1.99</v>
      </c>
      <c r="W17" s="220"/>
      <c r="X17" s="220" t="s">
        <v>161</v>
      </c>
      <c r="Y17" s="211"/>
      <c r="Z17" s="211"/>
      <c r="AA17" s="211"/>
      <c r="AB17" s="211"/>
      <c r="AC17" s="211"/>
      <c r="AD17" s="211"/>
      <c r="AE17" s="211"/>
      <c r="AF17" s="211"/>
      <c r="AG17" s="211" t="s">
        <v>162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8"/>
      <c r="B18" s="219"/>
      <c r="C18" s="240"/>
      <c r="D18" s="236"/>
      <c r="E18" s="236"/>
      <c r="F18" s="236"/>
      <c r="G18" s="236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1"/>
      <c r="Z18" s="211"/>
      <c r="AA18" s="211"/>
      <c r="AB18" s="211"/>
      <c r="AC18" s="211"/>
      <c r="AD18" s="211"/>
      <c r="AE18" s="211"/>
      <c r="AF18" s="211"/>
      <c r="AG18" s="211" t="s">
        <v>139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ht="33.75" outlineLevel="1" x14ac:dyDescent="0.2">
      <c r="A19" s="228">
        <v>4</v>
      </c>
      <c r="B19" s="229" t="s">
        <v>175</v>
      </c>
      <c r="C19" s="239" t="s">
        <v>176</v>
      </c>
      <c r="D19" s="230" t="s">
        <v>159</v>
      </c>
      <c r="E19" s="231">
        <v>5.75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21</v>
      </c>
      <c r="M19" s="233">
        <f>G19*(1+L19/100)</f>
        <v>0</v>
      </c>
      <c r="N19" s="233">
        <v>4.1880000000000001E-2</v>
      </c>
      <c r="O19" s="233">
        <f>ROUND(E19*N19,2)</f>
        <v>0.24</v>
      </c>
      <c r="P19" s="233">
        <v>0</v>
      </c>
      <c r="Q19" s="233">
        <f>ROUND(E19*P19,2)</f>
        <v>0</v>
      </c>
      <c r="R19" s="233" t="s">
        <v>169</v>
      </c>
      <c r="S19" s="233" t="s">
        <v>135</v>
      </c>
      <c r="T19" s="234" t="s">
        <v>135</v>
      </c>
      <c r="U19" s="220">
        <v>1.08</v>
      </c>
      <c r="V19" s="220">
        <f>ROUND(E19*U19,2)</f>
        <v>6.21</v>
      </c>
      <c r="W19" s="220"/>
      <c r="X19" s="220" t="s">
        <v>161</v>
      </c>
      <c r="Y19" s="211"/>
      <c r="Z19" s="211"/>
      <c r="AA19" s="211"/>
      <c r="AB19" s="211"/>
      <c r="AC19" s="211"/>
      <c r="AD19" s="211"/>
      <c r="AE19" s="211"/>
      <c r="AF19" s="211"/>
      <c r="AG19" s="211" t="s">
        <v>162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49" t="s">
        <v>177</v>
      </c>
      <c r="D20" s="246"/>
      <c r="E20" s="246"/>
      <c r="F20" s="246"/>
      <c r="G20" s="246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164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50" t="s">
        <v>178</v>
      </c>
      <c r="D21" s="244"/>
      <c r="E21" s="245">
        <v>5.75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166</v>
      </c>
      <c r="AH21" s="211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51"/>
      <c r="D22" s="235"/>
      <c r="E22" s="235"/>
      <c r="F22" s="235"/>
      <c r="G22" s="235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139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x14ac:dyDescent="0.2">
      <c r="A23" s="222" t="s">
        <v>130</v>
      </c>
      <c r="B23" s="223" t="s">
        <v>71</v>
      </c>
      <c r="C23" s="238" t="s">
        <v>72</v>
      </c>
      <c r="D23" s="224"/>
      <c r="E23" s="225"/>
      <c r="F23" s="226"/>
      <c r="G23" s="226">
        <f>SUMIF(AG24:AG35,"&lt;&gt;NOR",G24:G35)</f>
        <v>0</v>
      </c>
      <c r="H23" s="226"/>
      <c r="I23" s="226">
        <f>SUM(I24:I35)</f>
        <v>0</v>
      </c>
      <c r="J23" s="226"/>
      <c r="K23" s="226">
        <f>SUM(K24:K35)</f>
        <v>0</v>
      </c>
      <c r="L23" s="226"/>
      <c r="M23" s="226">
        <f>SUM(M24:M35)</f>
        <v>0</v>
      </c>
      <c r="N23" s="226"/>
      <c r="O23" s="226">
        <f>SUM(O24:O35)</f>
        <v>4.8599999999999994</v>
      </c>
      <c r="P23" s="226"/>
      <c r="Q23" s="226">
        <f>SUM(Q24:Q35)</f>
        <v>0</v>
      </c>
      <c r="R23" s="226"/>
      <c r="S23" s="226"/>
      <c r="T23" s="227"/>
      <c r="U23" s="221"/>
      <c r="V23" s="221">
        <f>SUM(V24:V35)</f>
        <v>123.87</v>
      </c>
      <c r="W23" s="221"/>
      <c r="X23" s="221"/>
      <c r="AG23" t="s">
        <v>131</v>
      </c>
    </row>
    <row r="24" spans="1:60" outlineLevel="1" x14ac:dyDescent="0.2">
      <c r="A24" s="228">
        <v>5</v>
      </c>
      <c r="B24" s="229" t="s">
        <v>179</v>
      </c>
      <c r="C24" s="239" t="s">
        <v>180</v>
      </c>
      <c r="D24" s="230" t="s">
        <v>159</v>
      </c>
      <c r="E24" s="231">
        <v>100.5817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33">
        <v>5.0000000000000001E-4</v>
      </c>
      <c r="O24" s="233">
        <f>ROUND(E24*N24,2)</f>
        <v>0.05</v>
      </c>
      <c r="P24" s="233">
        <v>0</v>
      </c>
      <c r="Q24" s="233">
        <f>ROUND(E24*P24,2)</f>
        <v>0</v>
      </c>
      <c r="R24" s="233" t="s">
        <v>169</v>
      </c>
      <c r="S24" s="233" t="s">
        <v>135</v>
      </c>
      <c r="T24" s="234" t="s">
        <v>135</v>
      </c>
      <c r="U24" s="220">
        <v>0.05</v>
      </c>
      <c r="V24" s="220">
        <f>ROUND(E24*U24,2)</f>
        <v>5.03</v>
      </c>
      <c r="W24" s="220"/>
      <c r="X24" s="220" t="s">
        <v>161</v>
      </c>
      <c r="Y24" s="211"/>
      <c r="Z24" s="211"/>
      <c r="AA24" s="211"/>
      <c r="AB24" s="211"/>
      <c r="AC24" s="211"/>
      <c r="AD24" s="211"/>
      <c r="AE24" s="211"/>
      <c r="AF24" s="211"/>
      <c r="AG24" s="211" t="s">
        <v>162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50" t="s">
        <v>181</v>
      </c>
      <c r="D25" s="244"/>
      <c r="E25" s="245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166</v>
      </c>
      <c r="AH25" s="211">
        <v>0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18"/>
      <c r="B26" s="219"/>
      <c r="C26" s="250" t="s">
        <v>182</v>
      </c>
      <c r="D26" s="244"/>
      <c r="E26" s="245">
        <v>56.965000000000003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1"/>
      <c r="Z26" s="211"/>
      <c r="AA26" s="211"/>
      <c r="AB26" s="211"/>
      <c r="AC26" s="211"/>
      <c r="AD26" s="211"/>
      <c r="AE26" s="211"/>
      <c r="AF26" s="211"/>
      <c r="AG26" s="211" t="s">
        <v>166</v>
      </c>
      <c r="AH26" s="211">
        <v>0</v>
      </c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0" t="s">
        <v>183</v>
      </c>
      <c r="D27" s="244"/>
      <c r="E27" s="245">
        <v>10.856999999999999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166</v>
      </c>
      <c r="AH27" s="211">
        <v>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50" t="s">
        <v>184</v>
      </c>
      <c r="D28" s="244"/>
      <c r="E28" s="245">
        <v>32.759700000000002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166</v>
      </c>
      <c r="AH28" s="211">
        <v>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1"/>
      <c r="D29" s="235"/>
      <c r="E29" s="235"/>
      <c r="F29" s="235"/>
      <c r="G29" s="235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139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22.5" outlineLevel="1" x14ac:dyDescent="0.2">
      <c r="A30" s="228">
        <v>6</v>
      </c>
      <c r="B30" s="229" t="s">
        <v>185</v>
      </c>
      <c r="C30" s="239" t="s">
        <v>186</v>
      </c>
      <c r="D30" s="230" t="s">
        <v>159</v>
      </c>
      <c r="E30" s="231">
        <v>96.616699999999994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33">
        <v>4.9770000000000002E-2</v>
      </c>
      <c r="O30" s="233">
        <f>ROUND(E30*N30,2)</f>
        <v>4.8099999999999996</v>
      </c>
      <c r="P30" s="233">
        <v>0</v>
      </c>
      <c r="Q30" s="233">
        <f>ROUND(E30*P30,2)</f>
        <v>0</v>
      </c>
      <c r="R30" s="233" t="s">
        <v>160</v>
      </c>
      <c r="S30" s="233" t="s">
        <v>135</v>
      </c>
      <c r="T30" s="234" t="s">
        <v>135</v>
      </c>
      <c r="U30" s="220">
        <v>1.23</v>
      </c>
      <c r="V30" s="220">
        <f>ROUND(E30*U30,2)</f>
        <v>118.84</v>
      </c>
      <c r="W30" s="220"/>
      <c r="X30" s="220" t="s">
        <v>161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162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50" t="s">
        <v>181</v>
      </c>
      <c r="D31" s="244"/>
      <c r="E31" s="245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166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8"/>
      <c r="B32" s="219"/>
      <c r="C32" s="250" t="s">
        <v>187</v>
      </c>
      <c r="D32" s="244"/>
      <c r="E32" s="245">
        <v>53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1"/>
      <c r="Z32" s="211"/>
      <c r="AA32" s="211"/>
      <c r="AB32" s="211"/>
      <c r="AC32" s="211"/>
      <c r="AD32" s="211"/>
      <c r="AE32" s="211"/>
      <c r="AF32" s="211"/>
      <c r="AG32" s="211" t="s">
        <v>166</v>
      </c>
      <c r="AH32" s="211">
        <v>0</v>
      </c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50" t="s">
        <v>183</v>
      </c>
      <c r="D33" s="244"/>
      <c r="E33" s="245">
        <v>10.856999999999999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166</v>
      </c>
      <c r="AH33" s="211">
        <v>0</v>
      </c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50" t="s">
        <v>184</v>
      </c>
      <c r="D34" s="244"/>
      <c r="E34" s="245">
        <v>32.759700000000002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166</v>
      </c>
      <c r="AH34" s="211">
        <v>0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1"/>
      <c r="D35" s="235"/>
      <c r="E35" s="235"/>
      <c r="F35" s="235"/>
      <c r="G35" s="235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139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x14ac:dyDescent="0.2">
      <c r="A36" s="222" t="s">
        <v>130</v>
      </c>
      <c r="B36" s="223" t="s">
        <v>73</v>
      </c>
      <c r="C36" s="238" t="s">
        <v>74</v>
      </c>
      <c r="D36" s="224"/>
      <c r="E36" s="225"/>
      <c r="F36" s="226"/>
      <c r="G36" s="226">
        <f>SUMIF(AG37:AG44,"&lt;&gt;NOR",G37:G44)</f>
        <v>0</v>
      </c>
      <c r="H36" s="226"/>
      <c r="I36" s="226">
        <f>SUM(I37:I44)</f>
        <v>0</v>
      </c>
      <c r="J36" s="226"/>
      <c r="K36" s="226">
        <f>SUM(K37:K44)</f>
        <v>0</v>
      </c>
      <c r="L36" s="226"/>
      <c r="M36" s="226">
        <f>SUM(M37:M44)</f>
        <v>0</v>
      </c>
      <c r="N36" s="226"/>
      <c r="O36" s="226">
        <f>SUM(O37:O44)</f>
        <v>0.63</v>
      </c>
      <c r="P36" s="226"/>
      <c r="Q36" s="226">
        <f>SUM(Q37:Q44)</f>
        <v>0</v>
      </c>
      <c r="R36" s="226"/>
      <c r="S36" s="226"/>
      <c r="T36" s="227"/>
      <c r="U36" s="221"/>
      <c r="V36" s="221">
        <f>SUM(V37:V44)</f>
        <v>9.24</v>
      </c>
      <c r="W36" s="221"/>
      <c r="X36" s="221"/>
      <c r="AG36" t="s">
        <v>131</v>
      </c>
    </row>
    <row r="37" spans="1:60" outlineLevel="1" x14ac:dyDescent="0.2">
      <c r="A37" s="228">
        <v>7</v>
      </c>
      <c r="B37" s="229" t="s">
        <v>188</v>
      </c>
      <c r="C37" s="239" t="s">
        <v>189</v>
      </c>
      <c r="D37" s="230" t="s">
        <v>190</v>
      </c>
      <c r="E37" s="231">
        <v>0.13600000000000001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33">
        <v>2.5</v>
      </c>
      <c r="O37" s="233">
        <f>ROUND(E37*N37,2)</f>
        <v>0.34</v>
      </c>
      <c r="P37" s="233">
        <v>0</v>
      </c>
      <c r="Q37" s="233">
        <f>ROUND(E37*P37,2)</f>
        <v>0</v>
      </c>
      <c r="R37" s="233" t="s">
        <v>160</v>
      </c>
      <c r="S37" s="233" t="s">
        <v>135</v>
      </c>
      <c r="T37" s="234" t="s">
        <v>135</v>
      </c>
      <c r="U37" s="220">
        <v>5.33</v>
      </c>
      <c r="V37" s="220">
        <f>ROUND(E37*U37,2)</f>
        <v>0.72</v>
      </c>
      <c r="W37" s="220"/>
      <c r="X37" s="220" t="s">
        <v>161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162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49" t="s">
        <v>191</v>
      </c>
      <c r="D38" s="246"/>
      <c r="E38" s="246"/>
      <c r="F38" s="246"/>
      <c r="G38" s="246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164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18"/>
      <c r="B39" s="219"/>
      <c r="C39" s="250" t="s">
        <v>192</v>
      </c>
      <c r="D39" s="244"/>
      <c r="E39" s="245">
        <v>0.13600000000000001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1"/>
      <c r="Z39" s="211"/>
      <c r="AA39" s="211"/>
      <c r="AB39" s="211"/>
      <c r="AC39" s="211"/>
      <c r="AD39" s="211"/>
      <c r="AE39" s="211"/>
      <c r="AF39" s="211"/>
      <c r="AG39" s="211" t="s">
        <v>166</v>
      </c>
      <c r="AH39" s="211">
        <v>0</v>
      </c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18"/>
      <c r="B40" s="219"/>
      <c r="C40" s="251"/>
      <c r="D40" s="235"/>
      <c r="E40" s="235"/>
      <c r="F40" s="235"/>
      <c r="G40" s="235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1"/>
      <c r="Z40" s="211"/>
      <c r="AA40" s="211"/>
      <c r="AB40" s="211"/>
      <c r="AC40" s="211"/>
      <c r="AD40" s="211"/>
      <c r="AE40" s="211"/>
      <c r="AF40" s="211"/>
      <c r="AG40" s="211" t="s">
        <v>139</v>
      </c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ht="22.5" outlineLevel="1" x14ac:dyDescent="0.2">
      <c r="A41" s="228">
        <v>8</v>
      </c>
      <c r="B41" s="229" t="s">
        <v>193</v>
      </c>
      <c r="C41" s="239" t="s">
        <v>194</v>
      </c>
      <c r="D41" s="230" t="s">
        <v>159</v>
      </c>
      <c r="E41" s="231">
        <v>32.759700000000002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33">
        <v>8.9200000000000008E-3</v>
      </c>
      <c r="O41" s="233">
        <f>ROUND(E41*N41,2)</f>
        <v>0.28999999999999998</v>
      </c>
      <c r="P41" s="233">
        <v>0</v>
      </c>
      <c r="Q41" s="233">
        <f>ROUND(E41*P41,2)</f>
        <v>0</v>
      </c>
      <c r="R41" s="233" t="s">
        <v>169</v>
      </c>
      <c r="S41" s="233" t="s">
        <v>135</v>
      </c>
      <c r="T41" s="234" t="s">
        <v>135</v>
      </c>
      <c r="U41" s="220">
        <v>0.26</v>
      </c>
      <c r="V41" s="220">
        <f>ROUND(E41*U41,2)</f>
        <v>8.52</v>
      </c>
      <c r="W41" s="220"/>
      <c r="X41" s="220" t="s">
        <v>161</v>
      </c>
      <c r="Y41" s="211"/>
      <c r="Z41" s="211"/>
      <c r="AA41" s="211"/>
      <c r="AB41" s="211"/>
      <c r="AC41" s="211"/>
      <c r="AD41" s="211"/>
      <c r="AE41" s="211"/>
      <c r="AF41" s="211"/>
      <c r="AG41" s="211" t="s">
        <v>162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8"/>
      <c r="B42" s="219"/>
      <c r="C42" s="249" t="s">
        <v>195</v>
      </c>
      <c r="D42" s="246"/>
      <c r="E42" s="246"/>
      <c r="F42" s="246"/>
      <c r="G42" s="246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1"/>
      <c r="Z42" s="211"/>
      <c r="AA42" s="211"/>
      <c r="AB42" s="211"/>
      <c r="AC42" s="211"/>
      <c r="AD42" s="211"/>
      <c r="AE42" s="211"/>
      <c r="AF42" s="211"/>
      <c r="AG42" s="211" t="s">
        <v>164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 x14ac:dyDescent="0.2">
      <c r="A43" s="218"/>
      <c r="B43" s="219"/>
      <c r="C43" s="250" t="s">
        <v>196</v>
      </c>
      <c r="D43" s="244"/>
      <c r="E43" s="245">
        <v>32.759700000000002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11"/>
      <c r="Z43" s="211"/>
      <c r="AA43" s="211"/>
      <c r="AB43" s="211"/>
      <c r="AC43" s="211"/>
      <c r="AD43" s="211"/>
      <c r="AE43" s="211"/>
      <c r="AF43" s="211"/>
      <c r="AG43" s="211" t="s">
        <v>166</v>
      </c>
      <c r="AH43" s="211">
        <v>0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51"/>
      <c r="D44" s="235"/>
      <c r="E44" s="235"/>
      <c r="F44" s="235"/>
      <c r="G44" s="235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139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x14ac:dyDescent="0.2">
      <c r="A45" s="222" t="s">
        <v>130</v>
      </c>
      <c r="B45" s="223" t="s">
        <v>75</v>
      </c>
      <c r="C45" s="238" t="s">
        <v>76</v>
      </c>
      <c r="D45" s="224"/>
      <c r="E45" s="225"/>
      <c r="F45" s="226"/>
      <c r="G45" s="226">
        <f>SUMIF(AG46:AG49,"&lt;&gt;NOR",G46:G49)</f>
        <v>0</v>
      </c>
      <c r="H45" s="226"/>
      <c r="I45" s="226">
        <f>SUM(I46:I49)</f>
        <v>0</v>
      </c>
      <c r="J45" s="226"/>
      <c r="K45" s="226">
        <f>SUM(K46:K49)</f>
        <v>0</v>
      </c>
      <c r="L45" s="226"/>
      <c r="M45" s="226">
        <f>SUM(M46:M49)</f>
        <v>0</v>
      </c>
      <c r="N45" s="226"/>
      <c r="O45" s="226">
        <f>SUM(O46:O49)</f>
        <v>0.04</v>
      </c>
      <c r="P45" s="226"/>
      <c r="Q45" s="226">
        <f>SUM(Q46:Q49)</f>
        <v>0</v>
      </c>
      <c r="R45" s="226"/>
      <c r="S45" s="226"/>
      <c r="T45" s="227"/>
      <c r="U45" s="221"/>
      <c r="V45" s="221">
        <f>SUM(V46:V49)</f>
        <v>5.9</v>
      </c>
      <c r="W45" s="221"/>
      <c r="X45" s="221"/>
      <c r="AG45" t="s">
        <v>131</v>
      </c>
    </row>
    <row r="46" spans="1:60" outlineLevel="1" x14ac:dyDescent="0.2">
      <c r="A46" s="228">
        <v>9</v>
      </c>
      <c r="B46" s="229" t="s">
        <v>197</v>
      </c>
      <c r="C46" s="239" t="s">
        <v>198</v>
      </c>
      <c r="D46" s="230" t="s">
        <v>159</v>
      </c>
      <c r="E46" s="231">
        <v>32.759700000000002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1.2099999999999999E-3</v>
      </c>
      <c r="O46" s="233">
        <f>ROUND(E46*N46,2)</f>
        <v>0.04</v>
      </c>
      <c r="P46" s="233">
        <v>0</v>
      </c>
      <c r="Q46" s="233">
        <f>ROUND(E46*P46,2)</f>
        <v>0</v>
      </c>
      <c r="R46" s="233" t="s">
        <v>199</v>
      </c>
      <c r="S46" s="233" t="s">
        <v>135</v>
      </c>
      <c r="T46" s="234" t="s">
        <v>135</v>
      </c>
      <c r="U46" s="220">
        <v>0.18</v>
      </c>
      <c r="V46" s="220">
        <f>ROUND(E46*U46,2)</f>
        <v>5.9</v>
      </c>
      <c r="W46" s="220"/>
      <c r="X46" s="220" t="s">
        <v>161</v>
      </c>
      <c r="Y46" s="211"/>
      <c r="Z46" s="211"/>
      <c r="AA46" s="211"/>
      <c r="AB46" s="211"/>
      <c r="AC46" s="211"/>
      <c r="AD46" s="211"/>
      <c r="AE46" s="211"/>
      <c r="AF46" s="211"/>
      <c r="AG46" s="211" t="s">
        <v>162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50" t="s">
        <v>200</v>
      </c>
      <c r="D47" s="244"/>
      <c r="E47" s="245">
        <v>31.0002</v>
      </c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166</v>
      </c>
      <c r="AH47" s="211">
        <v>0</v>
      </c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50" t="s">
        <v>201</v>
      </c>
      <c r="D48" s="244"/>
      <c r="E48" s="245">
        <v>1.7595000000000001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166</v>
      </c>
      <c r="AH48" s="211">
        <v>0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18"/>
      <c r="B49" s="219"/>
      <c r="C49" s="251"/>
      <c r="D49" s="235"/>
      <c r="E49" s="235"/>
      <c r="F49" s="235"/>
      <c r="G49" s="235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11"/>
      <c r="Z49" s="211"/>
      <c r="AA49" s="211"/>
      <c r="AB49" s="211"/>
      <c r="AC49" s="211"/>
      <c r="AD49" s="211"/>
      <c r="AE49" s="211"/>
      <c r="AF49" s="211"/>
      <c r="AG49" s="211" t="s">
        <v>139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x14ac:dyDescent="0.2">
      <c r="A50" s="222" t="s">
        <v>130</v>
      </c>
      <c r="B50" s="223" t="s">
        <v>77</v>
      </c>
      <c r="C50" s="238" t="s">
        <v>78</v>
      </c>
      <c r="D50" s="224"/>
      <c r="E50" s="225"/>
      <c r="F50" s="226"/>
      <c r="G50" s="226">
        <f>SUMIF(AG51:AG65,"&lt;&gt;NOR",G51:G65)</f>
        <v>0</v>
      </c>
      <c r="H50" s="226"/>
      <c r="I50" s="226">
        <f>SUM(I51:I65)</f>
        <v>0</v>
      </c>
      <c r="J50" s="226"/>
      <c r="K50" s="226">
        <f>SUM(K51:K65)</f>
        <v>0</v>
      </c>
      <c r="L50" s="226"/>
      <c r="M50" s="226">
        <f>SUM(M51:M65)</f>
        <v>0</v>
      </c>
      <c r="N50" s="226"/>
      <c r="O50" s="226">
        <f>SUM(O51:O65)</f>
        <v>1.96</v>
      </c>
      <c r="P50" s="226"/>
      <c r="Q50" s="226">
        <f>SUM(Q51:Q65)</f>
        <v>1.69</v>
      </c>
      <c r="R50" s="226"/>
      <c r="S50" s="226"/>
      <c r="T50" s="227"/>
      <c r="U50" s="221"/>
      <c r="V50" s="221">
        <f>SUM(V51:V65)</f>
        <v>55.82</v>
      </c>
      <c r="W50" s="221"/>
      <c r="X50" s="221"/>
      <c r="AG50" t="s">
        <v>131</v>
      </c>
    </row>
    <row r="51" spans="1:60" ht="56.25" outlineLevel="1" x14ac:dyDescent="0.2">
      <c r="A51" s="228">
        <v>10</v>
      </c>
      <c r="B51" s="229" t="s">
        <v>202</v>
      </c>
      <c r="C51" s="239" t="s">
        <v>203</v>
      </c>
      <c r="D51" s="230" t="s">
        <v>159</v>
      </c>
      <c r="E51" s="231">
        <v>32.759700000000002</v>
      </c>
      <c r="F51" s="232"/>
      <c r="G51" s="233">
        <f>ROUND(E51*F51,2)</f>
        <v>0</v>
      </c>
      <c r="H51" s="232"/>
      <c r="I51" s="233">
        <f>ROUND(E51*H51,2)</f>
        <v>0</v>
      </c>
      <c r="J51" s="232"/>
      <c r="K51" s="233">
        <f>ROUND(E51*J51,2)</f>
        <v>0</v>
      </c>
      <c r="L51" s="233">
        <v>21</v>
      </c>
      <c r="M51" s="233">
        <f>G51*(1+L51/100)</f>
        <v>0</v>
      </c>
      <c r="N51" s="233">
        <v>4.0000000000000003E-5</v>
      </c>
      <c r="O51" s="233">
        <f>ROUND(E51*N51,2)</f>
        <v>0</v>
      </c>
      <c r="P51" s="233">
        <v>0</v>
      </c>
      <c r="Q51" s="233">
        <f>ROUND(E51*P51,2)</f>
        <v>0</v>
      </c>
      <c r="R51" s="233" t="s">
        <v>169</v>
      </c>
      <c r="S51" s="233" t="s">
        <v>135</v>
      </c>
      <c r="T51" s="234" t="s">
        <v>135</v>
      </c>
      <c r="U51" s="220">
        <v>0.31</v>
      </c>
      <c r="V51" s="220">
        <f>ROUND(E51*U51,2)</f>
        <v>10.16</v>
      </c>
      <c r="W51" s="220"/>
      <c r="X51" s="220" t="s">
        <v>161</v>
      </c>
      <c r="Y51" s="211"/>
      <c r="Z51" s="211"/>
      <c r="AA51" s="211"/>
      <c r="AB51" s="211"/>
      <c r="AC51" s="211"/>
      <c r="AD51" s="211"/>
      <c r="AE51" s="211"/>
      <c r="AF51" s="211"/>
      <c r="AG51" s="211" t="s">
        <v>162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18"/>
      <c r="B52" s="219"/>
      <c r="C52" s="250" t="s">
        <v>200</v>
      </c>
      <c r="D52" s="244"/>
      <c r="E52" s="245">
        <v>31.0002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1"/>
      <c r="Z52" s="211"/>
      <c r="AA52" s="211"/>
      <c r="AB52" s="211"/>
      <c r="AC52" s="211"/>
      <c r="AD52" s="211"/>
      <c r="AE52" s="211"/>
      <c r="AF52" s="211"/>
      <c r="AG52" s="211" t="s">
        <v>166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18"/>
      <c r="B53" s="219"/>
      <c r="C53" s="250" t="s">
        <v>201</v>
      </c>
      <c r="D53" s="244"/>
      <c r="E53" s="245">
        <v>1.7595000000000001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11"/>
      <c r="Z53" s="211"/>
      <c r="AA53" s="211"/>
      <c r="AB53" s="211"/>
      <c r="AC53" s="211"/>
      <c r="AD53" s="211"/>
      <c r="AE53" s="211"/>
      <c r="AF53" s="211"/>
      <c r="AG53" s="211" t="s">
        <v>166</v>
      </c>
      <c r="AH53" s="211">
        <v>0</v>
      </c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1"/>
      <c r="D54" s="235"/>
      <c r="E54" s="235"/>
      <c r="F54" s="235"/>
      <c r="G54" s="235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139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28">
        <v>11</v>
      </c>
      <c r="B55" s="229" t="s">
        <v>204</v>
      </c>
      <c r="C55" s="239" t="s">
        <v>205</v>
      </c>
      <c r="D55" s="230" t="s">
        <v>206</v>
      </c>
      <c r="E55" s="231">
        <v>1.6919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21</v>
      </c>
      <c r="M55" s="233">
        <f>G55*(1+L55/100)</f>
        <v>0</v>
      </c>
      <c r="N55" s="233">
        <v>0</v>
      </c>
      <c r="O55" s="233">
        <f>ROUND(E55*N55,2)</f>
        <v>0</v>
      </c>
      <c r="P55" s="233">
        <v>1</v>
      </c>
      <c r="Q55" s="233">
        <f>ROUND(E55*P55,2)</f>
        <v>1.69</v>
      </c>
      <c r="R55" s="233" t="s">
        <v>207</v>
      </c>
      <c r="S55" s="233" t="s">
        <v>135</v>
      </c>
      <c r="T55" s="234" t="s">
        <v>135</v>
      </c>
      <c r="U55" s="220">
        <v>1.31</v>
      </c>
      <c r="V55" s="220">
        <f>ROUND(E55*U55,2)</f>
        <v>2.2200000000000002</v>
      </c>
      <c r="W55" s="220"/>
      <c r="X55" s="220" t="s">
        <v>161</v>
      </c>
      <c r="Y55" s="211"/>
      <c r="Z55" s="211"/>
      <c r="AA55" s="211"/>
      <c r="AB55" s="211"/>
      <c r="AC55" s="211"/>
      <c r="AD55" s="211"/>
      <c r="AE55" s="211"/>
      <c r="AF55" s="211"/>
      <c r="AG55" s="211" t="s">
        <v>162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8"/>
      <c r="B56" s="219"/>
      <c r="C56" s="240"/>
      <c r="D56" s="236"/>
      <c r="E56" s="236"/>
      <c r="F56" s="236"/>
      <c r="G56" s="23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11"/>
      <c r="Z56" s="211"/>
      <c r="AA56" s="211"/>
      <c r="AB56" s="211"/>
      <c r="AC56" s="211"/>
      <c r="AD56" s="211"/>
      <c r="AE56" s="211"/>
      <c r="AF56" s="211"/>
      <c r="AG56" s="211" t="s">
        <v>139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28">
        <v>12</v>
      </c>
      <c r="B57" s="229" t="s">
        <v>208</v>
      </c>
      <c r="C57" s="239" t="s">
        <v>209</v>
      </c>
      <c r="D57" s="230" t="s">
        <v>159</v>
      </c>
      <c r="E57" s="231">
        <v>33.193199999999997</v>
      </c>
      <c r="F57" s="232"/>
      <c r="G57" s="233">
        <f>ROUND(E57*F57,2)</f>
        <v>0</v>
      </c>
      <c r="H57" s="232"/>
      <c r="I57" s="233">
        <f>ROUND(E57*H57,2)</f>
        <v>0</v>
      </c>
      <c r="J57" s="232"/>
      <c r="K57" s="233">
        <f>ROUND(E57*J57,2)</f>
        <v>0</v>
      </c>
      <c r="L57" s="233">
        <v>21</v>
      </c>
      <c r="M57" s="233">
        <f>G57*(1+L57/100)</f>
        <v>0</v>
      </c>
      <c r="N57" s="233">
        <v>5.0970000000000001E-2</v>
      </c>
      <c r="O57" s="233">
        <f>ROUND(E57*N57,2)</f>
        <v>1.69</v>
      </c>
      <c r="P57" s="233">
        <v>0</v>
      </c>
      <c r="Q57" s="233">
        <f>ROUND(E57*P57,2)</f>
        <v>0</v>
      </c>
      <c r="R57" s="233"/>
      <c r="S57" s="233" t="s">
        <v>210</v>
      </c>
      <c r="T57" s="234" t="s">
        <v>135</v>
      </c>
      <c r="U57" s="220">
        <v>1.23</v>
      </c>
      <c r="V57" s="220">
        <f>ROUND(E57*U57,2)</f>
        <v>40.83</v>
      </c>
      <c r="W57" s="220"/>
      <c r="X57" s="220" t="s">
        <v>161</v>
      </c>
      <c r="Y57" s="211"/>
      <c r="Z57" s="211"/>
      <c r="AA57" s="211"/>
      <c r="AB57" s="211"/>
      <c r="AC57" s="211"/>
      <c r="AD57" s="211"/>
      <c r="AE57" s="211"/>
      <c r="AF57" s="211"/>
      <c r="AG57" s="211" t="s">
        <v>162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50" t="s">
        <v>200</v>
      </c>
      <c r="D58" s="244"/>
      <c r="E58" s="245">
        <v>31.0002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1"/>
      <c r="Z58" s="211"/>
      <c r="AA58" s="211"/>
      <c r="AB58" s="211"/>
      <c r="AC58" s="211"/>
      <c r="AD58" s="211"/>
      <c r="AE58" s="211"/>
      <c r="AF58" s="211"/>
      <c r="AG58" s="211" t="s">
        <v>166</v>
      </c>
      <c r="AH58" s="211">
        <v>0</v>
      </c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18"/>
      <c r="B59" s="219"/>
      <c r="C59" s="250" t="s">
        <v>201</v>
      </c>
      <c r="D59" s="244"/>
      <c r="E59" s="245">
        <v>1.7595000000000001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1"/>
      <c r="Z59" s="211"/>
      <c r="AA59" s="211"/>
      <c r="AB59" s="211"/>
      <c r="AC59" s="211"/>
      <c r="AD59" s="211"/>
      <c r="AE59" s="211"/>
      <c r="AF59" s="211"/>
      <c r="AG59" s="211" t="s">
        <v>166</v>
      </c>
      <c r="AH59" s="211">
        <v>0</v>
      </c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0" t="s">
        <v>211</v>
      </c>
      <c r="D60" s="244"/>
      <c r="E60" s="245">
        <v>0.4335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166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18"/>
      <c r="B61" s="219"/>
      <c r="C61" s="251"/>
      <c r="D61" s="235"/>
      <c r="E61" s="235"/>
      <c r="F61" s="235"/>
      <c r="G61" s="235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11"/>
      <c r="Z61" s="211"/>
      <c r="AA61" s="211"/>
      <c r="AB61" s="211"/>
      <c r="AC61" s="211"/>
      <c r="AD61" s="211"/>
      <c r="AE61" s="211"/>
      <c r="AF61" s="211"/>
      <c r="AG61" s="211" t="s">
        <v>139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28">
        <v>13</v>
      </c>
      <c r="B62" s="229" t="s">
        <v>212</v>
      </c>
      <c r="C62" s="239" t="s">
        <v>213</v>
      </c>
      <c r="D62" s="230" t="s">
        <v>214</v>
      </c>
      <c r="E62" s="231">
        <v>11.35</v>
      </c>
      <c r="F62" s="232"/>
      <c r="G62" s="233">
        <f>ROUND(E62*F62,2)</f>
        <v>0</v>
      </c>
      <c r="H62" s="232"/>
      <c r="I62" s="233">
        <f>ROUND(E62*H62,2)</f>
        <v>0</v>
      </c>
      <c r="J62" s="232"/>
      <c r="K62" s="233">
        <f>ROUND(E62*J62,2)</f>
        <v>0</v>
      </c>
      <c r="L62" s="233">
        <v>21</v>
      </c>
      <c r="M62" s="233">
        <f>G62*(1+L62/100)</f>
        <v>0</v>
      </c>
      <c r="N62" s="233">
        <v>2.3720000000000001E-2</v>
      </c>
      <c r="O62" s="233">
        <f>ROUND(E62*N62,2)</f>
        <v>0.27</v>
      </c>
      <c r="P62" s="233">
        <v>0</v>
      </c>
      <c r="Q62" s="233">
        <f>ROUND(E62*P62,2)</f>
        <v>0</v>
      </c>
      <c r="R62" s="233"/>
      <c r="S62" s="233" t="s">
        <v>210</v>
      </c>
      <c r="T62" s="234" t="s">
        <v>135</v>
      </c>
      <c r="U62" s="220">
        <v>0.23</v>
      </c>
      <c r="V62" s="220">
        <f>ROUND(E62*U62,2)</f>
        <v>2.61</v>
      </c>
      <c r="W62" s="220"/>
      <c r="X62" s="220" t="s">
        <v>161</v>
      </c>
      <c r="Y62" s="211"/>
      <c r="Z62" s="211"/>
      <c r="AA62" s="211"/>
      <c r="AB62" s="211"/>
      <c r="AC62" s="211"/>
      <c r="AD62" s="211"/>
      <c r="AE62" s="211"/>
      <c r="AF62" s="211"/>
      <c r="AG62" s="211" t="s">
        <v>162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1" x14ac:dyDescent="0.2">
      <c r="A63" s="218"/>
      <c r="B63" s="219"/>
      <c r="C63" s="252" t="s">
        <v>215</v>
      </c>
      <c r="D63" s="248"/>
      <c r="E63" s="248"/>
      <c r="F63" s="248"/>
      <c r="G63" s="248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1"/>
      <c r="Z63" s="211"/>
      <c r="AA63" s="211"/>
      <c r="AB63" s="211"/>
      <c r="AC63" s="211"/>
      <c r="AD63" s="211"/>
      <c r="AE63" s="211"/>
      <c r="AF63" s="211"/>
      <c r="AG63" s="211" t="s">
        <v>216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47" t="str">
        <f>C63</f>
        <v>Kanál s oceloplechovým zákrytem, kompletně pozinkované provedení. Kanál bude dodán s veškerými systémovými prvky na kotvení, rohovými tvarovkami, koncovkami a zákrytem.</v>
      </c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50" t="s">
        <v>217</v>
      </c>
      <c r="D64" s="244"/>
      <c r="E64" s="245">
        <v>11.35</v>
      </c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166</v>
      </c>
      <c r="AH64" s="211">
        <v>0</v>
      </c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51"/>
      <c r="D65" s="235"/>
      <c r="E65" s="235"/>
      <c r="F65" s="235"/>
      <c r="G65" s="235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139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x14ac:dyDescent="0.2">
      <c r="A66" s="222" t="s">
        <v>130</v>
      </c>
      <c r="B66" s="223" t="s">
        <v>79</v>
      </c>
      <c r="C66" s="238" t="s">
        <v>80</v>
      </c>
      <c r="D66" s="224"/>
      <c r="E66" s="225"/>
      <c r="F66" s="226"/>
      <c r="G66" s="226">
        <f>SUMIF(AG67:AG102,"&lt;&gt;NOR",G67:G102)</f>
        <v>0</v>
      </c>
      <c r="H66" s="226"/>
      <c r="I66" s="226">
        <f>SUM(I67:I102)</f>
        <v>0</v>
      </c>
      <c r="J66" s="226"/>
      <c r="K66" s="226">
        <f>SUM(K67:K102)</f>
        <v>0</v>
      </c>
      <c r="L66" s="226"/>
      <c r="M66" s="226">
        <f>SUM(M67:M102)</f>
        <v>0</v>
      </c>
      <c r="N66" s="226"/>
      <c r="O66" s="226">
        <f>SUM(O67:O102)</f>
        <v>0</v>
      </c>
      <c r="P66" s="226"/>
      <c r="Q66" s="226">
        <f>SUM(Q67:Q102)</f>
        <v>5.7</v>
      </c>
      <c r="R66" s="226"/>
      <c r="S66" s="226"/>
      <c r="T66" s="227"/>
      <c r="U66" s="221"/>
      <c r="V66" s="221">
        <f>SUM(V67:V102)</f>
        <v>84.89</v>
      </c>
      <c r="W66" s="221"/>
      <c r="X66" s="221"/>
      <c r="AG66" t="s">
        <v>131</v>
      </c>
    </row>
    <row r="67" spans="1:60" outlineLevel="1" x14ac:dyDescent="0.2">
      <c r="A67" s="228">
        <v>14</v>
      </c>
      <c r="B67" s="229" t="s">
        <v>218</v>
      </c>
      <c r="C67" s="239" t="s">
        <v>219</v>
      </c>
      <c r="D67" s="230" t="s">
        <v>174</v>
      </c>
      <c r="E67" s="231">
        <v>1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0</v>
      </c>
      <c r="O67" s="233">
        <f>ROUND(E67*N67,2)</f>
        <v>0</v>
      </c>
      <c r="P67" s="233">
        <v>0</v>
      </c>
      <c r="Q67" s="233">
        <f>ROUND(E67*P67,2)</f>
        <v>0</v>
      </c>
      <c r="R67" s="233" t="s">
        <v>220</v>
      </c>
      <c r="S67" s="233" t="s">
        <v>135</v>
      </c>
      <c r="T67" s="234" t="s">
        <v>135</v>
      </c>
      <c r="U67" s="220">
        <v>0.05</v>
      </c>
      <c r="V67" s="220">
        <f>ROUND(E67*U67,2)</f>
        <v>0.05</v>
      </c>
      <c r="W67" s="220"/>
      <c r="X67" s="220" t="s">
        <v>161</v>
      </c>
      <c r="Y67" s="211"/>
      <c r="Z67" s="211"/>
      <c r="AA67" s="211"/>
      <c r="AB67" s="211"/>
      <c r="AC67" s="211"/>
      <c r="AD67" s="211"/>
      <c r="AE67" s="211"/>
      <c r="AF67" s="211"/>
      <c r="AG67" s="211" t="s">
        <v>162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49" t="s">
        <v>221</v>
      </c>
      <c r="D68" s="246"/>
      <c r="E68" s="246"/>
      <c r="F68" s="246"/>
      <c r="G68" s="246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164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18"/>
      <c r="B69" s="219"/>
      <c r="C69" s="251"/>
      <c r="D69" s="235"/>
      <c r="E69" s="235"/>
      <c r="F69" s="235"/>
      <c r="G69" s="235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1"/>
      <c r="Z69" s="211"/>
      <c r="AA69" s="211"/>
      <c r="AB69" s="211"/>
      <c r="AC69" s="211"/>
      <c r="AD69" s="211"/>
      <c r="AE69" s="211"/>
      <c r="AF69" s="211"/>
      <c r="AG69" s="211" t="s">
        <v>139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ht="33.75" outlineLevel="1" x14ac:dyDescent="0.2">
      <c r="A70" s="228">
        <v>15</v>
      </c>
      <c r="B70" s="229" t="s">
        <v>222</v>
      </c>
      <c r="C70" s="239" t="s">
        <v>223</v>
      </c>
      <c r="D70" s="230" t="s">
        <v>159</v>
      </c>
      <c r="E70" s="231">
        <v>1.87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1.17E-3</v>
      </c>
      <c r="O70" s="233">
        <f>ROUND(E70*N70,2)</f>
        <v>0</v>
      </c>
      <c r="P70" s="233">
        <v>7.5999999999999998E-2</v>
      </c>
      <c r="Q70" s="233">
        <f>ROUND(E70*P70,2)</f>
        <v>0.14000000000000001</v>
      </c>
      <c r="R70" s="233" t="s">
        <v>220</v>
      </c>
      <c r="S70" s="233" t="s">
        <v>135</v>
      </c>
      <c r="T70" s="234" t="s">
        <v>135</v>
      </c>
      <c r="U70" s="220">
        <v>0.94</v>
      </c>
      <c r="V70" s="220">
        <f>ROUND(E70*U70,2)</f>
        <v>1.76</v>
      </c>
      <c r="W70" s="220"/>
      <c r="X70" s="220" t="s">
        <v>161</v>
      </c>
      <c r="Y70" s="211"/>
      <c r="Z70" s="211"/>
      <c r="AA70" s="211"/>
      <c r="AB70" s="211"/>
      <c r="AC70" s="211"/>
      <c r="AD70" s="211"/>
      <c r="AE70" s="211"/>
      <c r="AF70" s="211"/>
      <c r="AG70" s="211" t="s">
        <v>162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8"/>
      <c r="B71" s="219"/>
      <c r="C71" s="250" t="s">
        <v>224</v>
      </c>
      <c r="D71" s="244"/>
      <c r="E71" s="245">
        <v>1.87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11"/>
      <c r="Z71" s="211"/>
      <c r="AA71" s="211"/>
      <c r="AB71" s="211"/>
      <c r="AC71" s="211"/>
      <c r="AD71" s="211"/>
      <c r="AE71" s="211"/>
      <c r="AF71" s="211"/>
      <c r="AG71" s="211" t="s">
        <v>166</v>
      </c>
      <c r="AH71" s="211">
        <v>0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18"/>
      <c r="B72" s="219"/>
      <c r="C72" s="251"/>
      <c r="D72" s="235"/>
      <c r="E72" s="235"/>
      <c r="F72" s="235"/>
      <c r="G72" s="235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11"/>
      <c r="Z72" s="211"/>
      <c r="AA72" s="211"/>
      <c r="AB72" s="211"/>
      <c r="AC72" s="211"/>
      <c r="AD72" s="211"/>
      <c r="AE72" s="211"/>
      <c r="AF72" s="211"/>
      <c r="AG72" s="211" t="s">
        <v>139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28">
        <v>16</v>
      </c>
      <c r="B73" s="229" t="s">
        <v>225</v>
      </c>
      <c r="C73" s="239" t="s">
        <v>226</v>
      </c>
      <c r="D73" s="230" t="s">
        <v>227</v>
      </c>
      <c r="E73" s="231">
        <v>1.5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33">
        <v>0</v>
      </c>
      <c r="O73" s="233">
        <f>ROUND(E73*N73,2)</f>
        <v>0</v>
      </c>
      <c r="P73" s="233">
        <v>5.6520000000000001E-2</v>
      </c>
      <c r="Q73" s="233">
        <f>ROUND(E73*P73,2)</f>
        <v>0.08</v>
      </c>
      <c r="R73" s="233" t="s">
        <v>220</v>
      </c>
      <c r="S73" s="233" t="s">
        <v>135</v>
      </c>
      <c r="T73" s="234" t="s">
        <v>135</v>
      </c>
      <c r="U73" s="220">
        <v>5.5</v>
      </c>
      <c r="V73" s="220">
        <f>ROUND(E73*U73,2)</f>
        <v>8.25</v>
      </c>
      <c r="W73" s="220"/>
      <c r="X73" s="220" t="s">
        <v>161</v>
      </c>
      <c r="Y73" s="211"/>
      <c r="Z73" s="211"/>
      <c r="AA73" s="211"/>
      <c r="AB73" s="211"/>
      <c r="AC73" s="211"/>
      <c r="AD73" s="211"/>
      <c r="AE73" s="211"/>
      <c r="AF73" s="211"/>
      <c r="AG73" s="211" t="s">
        <v>162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50" t="s">
        <v>228</v>
      </c>
      <c r="D74" s="244"/>
      <c r="E74" s="245">
        <v>1.5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166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18"/>
      <c r="B75" s="219"/>
      <c r="C75" s="251"/>
      <c r="D75" s="235"/>
      <c r="E75" s="235"/>
      <c r="F75" s="235"/>
      <c r="G75" s="235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1"/>
      <c r="Z75" s="211"/>
      <c r="AA75" s="211"/>
      <c r="AB75" s="211"/>
      <c r="AC75" s="211"/>
      <c r="AD75" s="211"/>
      <c r="AE75" s="211"/>
      <c r="AF75" s="211"/>
      <c r="AG75" s="211" t="s">
        <v>139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28">
        <v>17</v>
      </c>
      <c r="B76" s="229" t="s">
        <v>229</v>
      </c>
      <c r="C76" s="239" t="s">
        <v>230</v>
      </c>
      <c r="D76" s="230" t="s">
        <v>227</v>
      </c>
      <c r="E76" s="231">
        <v>0.8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33">
        <v>0</v>
      </c>
      <c r="O76" s="233">
        <f>ROUND(E76*N76,2)</f>
        <v>0</v>
      </c>
      <c r="P76" s="233">
        <v>1.206E-2</v>
      </c>
      <c r="Q76" s="233">
        <f>ROUND(E76*P76,2)</f>
        <v>0.01</v>
      </c>
      <c r="R76" s="233" t="s">
        <v>220</v>
      </c>
      <c r="S76" s="233" t="s">
        <v>135</v>
      </c>
      <c r="T76" s="234" t="s">
        <v>135</v>
      </c>
      <c r="U76" s="220">
        <v>2.5499999999999998</v>
      </c>
      <c r="V76" s="220">
        <f>ROUND(E76*U76,2)</f>
        <v>2.04</v>
      </c>
      <c r="W76" s="220"/>
      <c r="X76" s="220" t="s">
        <v>161</v>
      </c>
      <c r="Y76" s="211"/>
      <c r="Z76" s="211"/>
      <c r="AA76" s="211"/>
      <c r="AB76" s="211"/>
      <c r="AC76" s="211"/>
      <c r="AD76" s="211"/>
      <c r="AE76" s="211"/>
      <c r="AF76" s="211"/>
      <c r="AG76" s="211" t="s">
        <v>162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0" t="s">
        <v>231</v>
      </c>
      <c r="D77" s="244"/>
      <c r="E77" s="245">
        <v>0.8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166</v>
      </c>
      <c r="AH77" s="211">
        <v>0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18"/>
      <c r="B78" s="219"/>
      <c r="C78" s="251"/>
      <c r="D78" s="235"/>
      <c r="E78" s="235"/>
      <c r="F78" s="235"/>
      <c r="G78" s="235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11"/>
      <c r="Z78" s="211"/>
      <c r="AA78" s="211"/>
      <c r="AB78" s="211"/>
      <c r="AC78" s="211"/>
      <c r="AD78" s="211"/>
      <c r="AE78" s="211"/>
      <c r="AF78" s="211"/>
      <c r="AG78" s="211" t="s">
        <v>139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28">
        <v>18</v>
      </c>
      <c r="B79" s="229" t="s">
        <v>232</v>
      </c>
      <c r="C79" s="239" t="s">
        <v>233</v>
      </c>
      <c r="D79" s="230" t="s">
        <v>227</v>
      </c>
      <c r="E79" s="231">
        <v>106.7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33">
        <v>0</v>
      </c>
      <c r="O79" s="233">
        <f>ROUND(E79*N79,2)</f>
        <v>0</v>
      </c>
      <c r="P79" s="233">
        <v>6.0000000000000001E-3</v>
      </c>
      <c r="Q79" s="233">
        <f>ROUND(E79*P79,2)</f>
        <v>0.64</v>
      </c>
      <c r="R79" s="233" t="s">
        <v>220</v>
      </c>
      <c r="S79" s="233" t="s">
        <v>135</v>
      </c>
      <c r="T79" s="234" t="s">
        <v>135</v>
      </c>
      <c r="U79" s="220">
        <v>0.28999999999999998</v>
      </c>
      <c r="V79" s="220">
        <f>ROUND(E79*U79,2)</f>
        <v>30.94</v>
      </c>
      <c r="W79" s="220"/>
      <c r="X79" s="220" t="s">
        <v>161</v>
      </c>
      <c r="Y79" s="211"/>
      <c r="Z79" s="211"/>
      <c r="AA79" s="211"/>
      <c r="AB79" s="211"/>
      <c r="AC79" s="211"/>
      <c r="AD79" s="211"/>
      <c r="AE79" s="211"/>
      <c r="AF79" s="211"/>
      <c r="AG79" s="211" t="s">
        <v>162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0" t="s">
        <v>234</v>
      </c>
      <c r="D80" s="244"/>
      <c r="E80" s="245">
        <v>106.7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166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18"/>
      <c r="B81" s="219"/>
      <c r="C81" s="251"/>
      <c r="D81" s="235"/>
      <c r="E81" s="235"/>
      <c r="F81" s="235"/>
      <c r="G81" s="235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11"/>
      <c r="Z81" s="211"/>
      <c r="AA81" s="211"/>
      <c r="AB81" s="211"/>
      <c r="AC81" s="211"/>
      <c r="AD81" s="211"/>
      <c r="AE81" s="211"/>
      <c r="AF81" s="211"/>
      <c r="AG81" s="211" t="s">
        <v>139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ht="22.5" outlineLevel="1" x14ac:dyDescent="0.2">
      <c r="A82" s="228">
        <v>19</v>
      </c>
      <c r="B82" s="229" t="s">
        <v>235</v>
      </c>
      <c r="C82" s="239" t="s">
        <v>236</v>
      </c>
      <c r="D82" s="230" t="s">
        <v>227</v>
      </c>
      <c r="E82" s="231">
        <v>11.15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33">
        <v>0</v>
      </c>
      <c r="O82" s="233">
        <f>ROUND(E82*N82,2)</f>
        <v>0</v>
      </c>
      <c r="P82" s="233">
        <v>0.01</v>
      </c>
      <c r="Q82" s="233">
        <f>ROUND(E82*P82,2)</f>
        <v>0.11</v>
      </c>
      <c r="R82" s="233" t="s">
        <v>220</v>
      </c>
      <c r="S82" s="233" t="s">
        <v>135</v>
      </c>
      <c r="T82" s="234" t="s">
        <v>135</v>
      </c>
      <c r="U82" s="220">
        <v>0.13</v>
      </c>
      <c r="V82" s="220">
        <f>ROUND(E82*U82,2)</f>
        <v>1.45</v>
      </c>
      <c r="W82" s="220"/>
      <c r="X82" s="220" t="s">
        <v>161</v>
      </c>
      <c r="Y82" s="211"/>
      <c r="Z82" s="211"/>
      <c r="AA82" s="211"/>
      <c r="AB82" s="211"/>
      <c r="AC82" s="211"/>
      <c r="AD82" s="211"/>
      <c r="AE82" s="211"/>
      <c r="AF82" s="211"/>
      <c r="AG82" s="211" t="s">
        <v>162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0" t="s">
        <v>237</v>
      </c>
      <c r="D83" s="244"/>
      <c r="E83" s="245">
        <v>11.15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166</v>
      </c>
      <c r="AH83" s="211">
        <v>0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18"/>
      <c r="B84" s="219"/>
      <c r="C84" s="251"/>
      <c r="D84" s="235"/>
      <c r="E84" s="235"/>
      <c r="F84" s="235"/>
      <c r="G84" s="235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11"/>
      <c r="Z84" s="211"/>
      <c r="AA84" s="211"/>
      <c r="AB84" s="211"/>
      <c r="AC84" s="211"/>
      <c r="AD84" s="211"/>
      <c r="AE84" s="211"/>
      <c r="AF84" s="211"/>
      <c r="AG84" s="211" t="s">
        <v>139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ht="22.5" outlineLevel="1" x14ac:dyDescent="0.2">
      <c r="A85" s="228">
        <v>20</v>
      </c>
      <c r="B85" s="229" t="s">
        <v>238</v>
      </c>
      <c r="C85" s="239" t="s">
        <v>239</v>
      </c>
      <c r="D85" s="230" t="s">
        <v>159</v>
      </c>
      <c r="E85" s="231">
        <v>32.759700000000002</v>
      </c>
      <c r="F85" s="232"/>
      <c r="G85" s="233">
        <f>ROUND(E85*F85,2)</f>
        <v>0</v>
      </c>
      <c r="H85" s="232"/>
      <c r="I85" s="233">
        <f>ROUND(E85*H85,2)</f>
        <v>0</v>
      </c>
      <c r="J85" s="232"/>
      <c r="K85" s="233">
        <f>ROUND(E85*J85,2)</f>
        <v>0</v>
      </c>
      <c r="L85" s="233">
        <v>21</v>
      </c>
      <c r="M85" s="233">
        <f>G85*(1+L85/100)</f>
        <v>0</v>
      </c>
      <c r="N85" s="233">
        <v>0</v>
      </c>
      <c r="O85" s="233">
        <f>ROUND(E85*N85,2)</f>
        <v>0</v>
      </c>
      <c r="P85" s="233">
        <v>0.05</v>
      </c>
      <c r="Q85" s="233">
        <f>ROUND(E85*P85,2)</f>
        <v>1.64</v>
      </c>
      <c r="R85" s="233" t="s">
        <v>220</v>
      </c>
      <c r="S85" s="233" t="s">
        <v>135</v>
      </c>
      <c r="T85" s="234" t="s">
        <v>135</v>
      </c>
      <c r="U85" s="220">
        <v>0.33</v>
      </c>
      <c r="V85" s="220">
        <f>ROUND(E85*U85,2)</f>
        <v>10.81</v>
      </c>
      <c r="W85" s="220"/>
      <c r="X85" s="220" t="s">
        <v>161</v>
      </c>
      <c r="Y85" s="211"/>
      <c r="Z85" s="211"/>
      <c r="AA85" s="211"/>
      <c r="AB85" s="211"/>
      <c r="AC85" s="211"/>
      <c r="AD85" s="211"/>
      <c r="AE85" s="211"/>
      <c r="AF85" s="211"/>
      <c r="AG85" s="211" t="s">
        <v>162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outlineLevel="1" x14ac:dyDescent="0.2">
      <c r="A86" s="218"/>
      <c r="B86" s="219"/>
      <c r="C86" s="250" t="s">
        <v>200</v>
      </c>
      <c r="D86" s="244"/>
      <c r="E86" s="245">
        <v>31.0002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11"/>
      <c r="Z86" s="211"/>
      <c r="AA86" s="211"/>
      <c r="AB86" s="211"/>
      <c r="AC86" s="211"/>
      <c r="AD86" s="211"/>
      <c r="AE86" s="211"/>
      <c r="AF86" s="211"/>
      <c r="AG86" s="211" t="s">
        <v>166</v>
      </c>
      <c r="AH86" s="211">
        <v>0</v>
      </c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18"/>
      <c r="B87" s="219"/>
      <c r="C87" s="250" t="s">
        <v>201</v>
      </c>
      <c r="D87" s="244"/>
      <c r="E87" s="245">
        <v>1.7595000000000001</v>
      </c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11"/>
      <c r="Z87" s="211"/>
      <c r="AA87" s="211"/>
      <c r="AB87" s="211"/>
      <c r="AC87" s="211"/>
      <c r="AD87" s="211"/>
      <c r="AE87" s="211"/>
      <c r="AF87" s="211"/>
      <c r="AG87" s="211" t="s">
        <v>166</v>
      </c>
      <c r="AH87" s="211">
        <v>0</v>
      </c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 x14ac:dyDescent="0.2">
      <c r="A88" s="218"/>
      <c r="B88" s="219"/>
      <c r="C88" s="251"/>
      <c r="D88" s="235"/>
      <c r="E88" s="235"/>
      <c r="F88" s="235"/>
      <c r="G88" s="235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1"/>
      <c r="Z88" s="211"/>
      <c r="AA88" s="211"/>
      <c r="AB88" s="211"/>
      <c r="AC88" s="211"/>
      <c r="AD88" s="211"/>
      <c r="AE88" s="211"/>
      <c r="AF88" s="211"/>
      <c r="AG88" s="211" t="s">
        <v>139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ht="22.5" outlineLevel="1" x14ac:dyDescent="0.2">
      <c r="A89" s="228">
        <v>21</v>
      </c>
      <c r="B89" s="229" t="s">
        <v>240</v>
      </c>
      <c r="C89" s="239" t="s">
        <v>241</v>
      </c>
      <c r="D89" s="230" t="s">
        <v>159</v>
      </c>
      <c r="E89" s="231">
        <v>66.856999999999999</v>
      </c>
      <c r="F89" s="232"/>
      <c r="G89" s="233">
        <f>ROUND(E89*F89,2)</f>
        <v>0</v>
      </c>
      <c r="H89" s="232"/>
      <c r="I89" s="233">
        <f>ROUND(E89*H89,2)</f>
        <v>0</v>
      </c>
      <c r="J89" s="232"/>
      <c r="K89" s="233">
        <f>ROUND(E89*J89,2)</f>
        <v>0</v>
      </c>
      <c r="L89" s="233">
        <v>21</v>
      </c>
      <c r="M89" s="233">
        <f>G89*(1+L89/100)</f>
        <v>0</v>
      </c>
      <c r="N89" s="233">
        <v>0</v>
      </c>
      <c r="O89" s="233">
        <f>ROUND(E89*N89,2)</f>
        <v>0</v>
      </c>
      <c r="P89" s="233">
        <v>4.5999999999999999E-2</v>
      </c>
      <c r="Q89" s="233">
        <f>ROUND(E89*P89,2)</f>
        <v>3.08</v>
      </c>
      <c r="R89" s="233" t="s">
        <v>220</v>
      </c>
      <c r="S89" s="233" t="s">
        <v>135</v>
      </c>
      <c r="T89" s="234" t="s">
        <v>135</v>
      </c>
      <c r="U89" s="220">
        <v>0.26</v>
      </c>
      <c r="V89" s="220">
        <f>ROUND(E89*U89,2)</f>
        <v>17.38</v>
      </c>
      <c r="W89" s="220"/>
      <c r="X89" s="220" t="s">
        <v>161</v>
      </c>
      <c r="Y89" s="211"/>
      <c r="Z89" s="211"/>
      <c r="AA89" s="211"/>
      <c r="AB89" s="211"/>
      <c r="AC89" s="211"/>
      <c r="AD89" s="211"/>
      <c r="AE89" s="211"/>
      <c r="AF89" s="211"/>
      <c r="AG89" s="211" t="s">
        <v>162</v>
      </c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8"/>
      <c r="B90" s="219"/>
      <c r="C90" s="250" t="s">
        <v>242</v>
      </c>
      <c r="D90" s="244"/>
      <c r="E90" s="245">
        <v>56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1"/>
      <c r="Z90" s="211"/>
      <c r="AA90" s="211"/>
      <c r="AB90" s="211"/>
      <c r="AC90" s="211"/>
      <c r="AD90" s="211"/>
      <c r="AE90" s="211"/>
      <c r="AF90" s="211"/>
      <c r="AG90" s="211" t="s">
        <v>166</v>
      </c>
      <c r="AH90" s="211">
        <v>0</v>
      </c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18"/>
      <c r="B91" s="219"/>
      <c r="C91" s="250" t="s">
        <v>243</v>
      </c>
      <c r="D91" s="244"/>
      <c r="E91" s="245">
        <v>10.856999999999999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1"/>
      <c r="Z91" s="211"/>
      <c r="AA91" s="211"/>
      <c r="AB91" s="211"/>
      <c r="AC91" s="211"/>
      <c r="AD91" s="211"/>
      <c r="AE91" s="211"/>
      <c r="AF91" s="211"/>
      <c r="AG91" s="211" t="s">
        <v>166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1"/>
      <c r="D92" s="235"/>
      <c r="E92" s="235"/>
      <c r="F92" s="235"/>
      <c r="G92" s="235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139</v>
      </c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28">
        <v>22</v>
      </c>
      <c r="B93" s="229" t="s">
        <v>244</v>
      </c>
      <c r="C93" s="239" t="s">
        <v>245</v>
      </c>
      <c r="D93" s="230" t="s">
        <v>206</v>
      </c>
      <c r="E93" s="231">
        <v>7.3935599999999999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21</v>
      </c>
      <c r="M93" s="233">
        <f>G93*(1+L93/100)</f>
        <v>0</v>
      </c>
      <c r="N93" s="233">
        <v>0</v>
      </c>
      <c r="O93" s="233">
        <f>ROUND(E93*N93,2)</f>
        <v>0</v>
      </c>
      <c r="P93" s="233">
        <v>0</v>
      </c>
      <c r="Q93" s="233">
        <f>ROUND(E93*P93,2)</f>
        <v>0</v>
      </c>
      <c r="R93" s="233" t="s">
        <v>220</v>
      </c>
      <c r="S93" s="233" t="s">
        <v>135</v>
      </c>
      <c r="T93" s="234" t="s">
        <v>135</v>
      </c>
      <c r="U93" s="220">
        <v>0.49</v>
      </c>
      <c r="V93" s="220">
        <f>ROUND(E93*U93,2)</f>
        <v>3.62</v>
      </c>
      <c r="W93" s="220"/>
      <c r="X93" s="220" t="s">
        <v>246</v>
      </c>
      <c r="Y93" s="211"/>
      <c r="Z93" s="211"/>
      <c r="AA93" s="211"/>
      <c r="AB93" s="211"/>
      <c r="AC93" s="211"/>
      <c r="AD93" s="211"/>
      <c r="AE93" s="211"/>
      <c r="AF93" s="211"/>
      <c r="AG93" s="211" t="s">
        <v>247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18"/>
      <c r="B94" s="219"/>
      <c r="C94" s="240"/>
      <c r="D94" s="236"/>
      <c r="E94" s="236"/>
      <c r="F94" s="236"/>
      <c r="G94" s="236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11"/>
      <c r="Z94" s="211"/>
      <c r="AA94" s="211"/>
      <c r="AB94" s="211"/>
      <c r="AC94" s="211"/>
      <c r="AD94" s="211"/>
      <c r="AE94" s="211"/>
      <c r="AF94" s="211"/>
      <c r="AG94" s="211" t="s">
        <v>139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28">
        <v>23</v>
      </c>
      <c r="B95" s="229" t="s">
        <v>248</v>
      </c>
      <c r="C95" s="239" t="s">
        <v>249</v>
      </c>
      <c r="D95" s="230" t="s">
        <v>206</v>
      </c>
      <c r="E95" s="231">
        <v>51.754890000000003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21</v>
      </c>
      <c r="M95" s="233">
        <f>G95*(1+L95/100)</f>
        <v>0</v>
      </c>
      <c r="N95" s="233">
        <v>0</v>
      </c>
      <c r="O95" s="233">
        <f>ROUND(E95*N95,2)</f>
        <v>0</v>
      </c>
      <c r="P95" s="233">
        <v>0</v>
      </c>
      <c r="Q95" s="233">
        <f>ROUND(E95*P95,2)</f>
        <v>0</v>
      </c>
      <c r="R95" s="233" t="s">
        <v>220</v>
      </c>
      <c r="S95" s="233" t="s">
        <v>135</v>
      </c>
      <c r="T95" s="234" t="s">
        <v>135</v>
      </c>
      <c r="U95" s="220">
        <v>0</v>
      </c>
      <c r="V95" s="220">
        <f>ROUND(E95*U95,2)</f>
        <v>0</v>
      </c>
      <c r="W95" s="220"/>
      <c r="X95" s="220" t="s">
        <v>246</v>
      </c>
      <c r="Y95" s="211"/>
      <c r="Z95" s="211"/>
      <c r="AA95" s="211"/>
      <c r="AB95" s="211"/>
      <c r="AC95" s="211"/>
      <c r="AD95" s="211"/>
      <c r="AE95" s="211"/>
      <c r="AF95" s="211"/>
      <c r="AG95" s="211" t="s">
        <v>247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40"/>
      <c r="D96" s="236"/>
      <c r="E96" s="236"/>
      <c r="F96" s="236"/>
      <c r="G96" s="236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139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28">
        <v>24</v>
      </c>
      <c r="B97" s="229" t="s">
        <v>250</v>
      </c>
      <c r="C97" s="239" t="s">
        <v>251</v>
      </c>
      <c r="D97" s="230" t="s">
        <v>206</v>
      </c>
      <c r="E97" s="231">
        <v>7.3935599999999999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33">
        <v>0</v>
      </c>
      <c r="O97" s="233">
        <f>ROUND(E97*N97,2)</f>
        <v>0</v>
      </c>
      <c r="P97" s="233">
        <v>0</v>
      </c>
      <c r="Q97" s="233">
        <f>ROUND(E97*P97,2)</f>
        <v>0</v>
      </c>
      <c r="R97" s="233" t="s">
        <v>220</v>
      </c>
      <c r="S97" s="233" t="s">
        <v>135</v>
      </c>
      <c r="T97" s="234" t="s">
        <v>135</v>
      </c>
      <c r="U97" s="220">
        <v>0.94199999999999995</v>
      </c>
      <c r="V97" s="220">
        <f>ROUND(E97*U97,2)</f>
        <v>6.96</v>
      </c>
      <c r="W97" s="220"/>
      <c r="X97" s="220" t="s">
        <v>246</v>
      </c>
      <c r="Y97" s="211"/>
      <c r="Z97" s="211"/>
      <c r="AA97" s="211"/>
      <c r="AB97" s="211"/>
      <c r="AC97" s="211"/>
      <c r="AD97" s="211"/>
      <c r="AE97" s="211"/>
      <c r="AF97" s="211"/>
      <c r="AG97" s="211" t="s">
        <v>247</v>
      </c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18"/>
      <c r="B98" s="219"/>
      <c r="C98" s="240"/>
      <c r="D98" s="236"/>
      <c r="E98" s="236"/>
      <c r="F98" s="236"/>
      <c r="G98" s="236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1"/>
      <c r="Z98" s="211"/>
      <c r="AA98" s="211"/>
      <c r="AB98" s="211"/>
      <c r="AC98" s="211"/>
      <c r="AD98" s="211"/>
      <c r="AE98" s="211"/>
      <c r="AF98" s="211"/>
      <c r="AG98" s="211" t="s">
        <v>139</v>
      </c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ht="22.5" outlineLevel="1" x14ac:dyDescent="0.2">
      <c r="A99" s="228">
        <v>25</v>
      </c>
      <c r="B99" s="229" t="s">
        <v>252</v>
      </c>
      <c r="C99" s="239" t="s">
        <v>253</v>
      </c>
      <c r="D99" s="230" t="s">
        <v>206</v>
      </c>
      <c r="E99" s="231">
        <v>14.78711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 t="s">
        <v>220</v>
      </c>
      <c r="S99" s="233" t="s">
        <v>135</v>
      </c>
      <c r="T99" s="234" t="s">
        <v>135</v>
      </c>
      <c r="U99" s="220">
        <v>0.11</v>
      </c>
      <c r="V99" s="220">
        <f>ROUND(E99*U99,2)</f>
        <v>1.63</v>
      </c>
      <c r="W99" s="220"/>
      <c r="X99" s="220" t="s">
        <v>246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247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18"/>
      <c r="B100" s="219"/>
      <c r="C100" s="240"/>
      <c r="D100" s="236"/>
      <c r="E100" s="236"/>
      <c r="F100" s="236"/>
      <c r="G100" s="236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139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ht="22.5" outlineLevel="1" x14ac:dyDescent="0.2">
      <c r="A101" s="228">
        <v>26</v>
      </c>
      <c r="B101" s="229" t="s">
        <v>254</v>
      </c>
      <c r="C101" s="239" t="s">
        <v>255</v>
      </c>
      <c r="D101" s="230" t="s">
        <v>206</v>
      </c>
      <c r="E101" s="231">
        <v>7.3935599999999999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21</v>
      </c>
      <c r="M101" s="233">
        <f>G101*(1+L101/100)</f>
        <v>0</v>
      </c>
      <c r="N101" s="233">
        <v>0</v>
      </c>
      <c r="O101" s="233">
        <f>ROUND(E101*N101,2)</f>
        <v>0</v>
      </c>
      <c r="P101" s="233">
        <v>0</v>
      </c>
      <c r="Q101" s="233">
        <f>ROUND(E101*P101,2)</f>
        <v>0</v>
      </c>
      <c r="R101" s="233" t="s">
        <v>220</v>
      </c>
      <c r="S101" s="233" t="s">
        <v>135</v>
      </c>
      <c r="T101" s="234" t="s">
        <v>135</v>
      </c>
      <c r="U101" s="220">
        <v>0</v>
      </c>
      <c r="V101" s="220">
        <f>ROUND(E101*U101,2)</f>
        <v>0</v>
      </c>
      <c r="W101" s="220"/>
      <c r="X101" s="220" t="s">
        <v>246</v>
      </c>
      <c r="Y101" s="211"/>
      <c r="Z101" s="211"/>
      <c r="AA101" s="211"/>
      <c r="AB101" s="211"/>
      <c r="AC101" s="211"/>
      <c r="AD101" s="211"/>
      <c r="AE101" s="211"/>
      <c r="AF101" s="211"/>
      <c r="AG101" s="211" t="s">
        <v>247</v>
      </c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18"/>
      <c r="B102" s="219"/>
      <c r="C102" s="240"/>
      <c r="D102" s="236"/>
      <c r="E102" s="236"/>
      <c r="F102" s="236"/>
      <c r="G102" s="236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11"/>
      <c r="Z102" s="211"/>
      <c r="AA102" s="211"/>
      <c r="AB102" s="211"/>
      <c r="AC102" s="211"/>
      <c r="AD102" s="211"/>
      <c r="AE102" s="211"/>
      <c r="AF102" s="211"/>
      <c r="AG102" s="211" t="s">
        <v>139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x14ac:dyDescent="0.2">
      <c r="A103" s="222" t="s">
        <v>130</v>
      </c>
      <c r="B103" s="223" t="s">
        <v>81</v>
      </c>
      <c r="C103" s="238" t="s">
        <v>82</v>
      </c>
      <c r="D103" s="224"/>
      <c r="E103" s="225"/>
      <c r="F103" s="226"/>
      <c r="G103" s="226">
        <f>SUMIF(AG104:AG106,"&lt;&gt;NOR",G104:G106)</f>
        <v>0</v>
      </c>
      <c r="H103" s="226"/>
      <c r="I103" s="226">
        <f>SUM(I104:I106)</f>
        <v>0</v>
      </c>
      <c r="J103" s="226"/>
      <c r="K103" s="226">
        <f>SUM(K104:K106)</f>
        <v>0</v>
      </c>
      <c r="L103" s="226"/>
      <c r="M103" s="226">
        <f>SUM(M104:M106)</f>
        <v>0</v>
      </c>
      <c r="N103" s="226"/>
      <c r="O103" s="226">
        <f>SUM(O104:O106)</f>
        <v>0</v>
      </c>
      <c r="P103" s="226"/>
      <c r="Q103" s="226">
        <f>SUM(Q104:Q106)</f>
        <v>0</v>
      </c>
      <c r="R103" s="226"/>
      <c r="S103" s="226"/>
      <c r="T103" s="227"/>
      <c r="U103" s="221"/>
      <c r="V103" s="221">
        <f>SUM(V104:V106)</f>
        <v>8.27</v>
      </c>
      <c r="W103" s="221"/>
      <c r="X103" s="221"/>
      <c r="AG103" t="s">
        <v>131</v>
      </c>
    </row>
    <row r="104" spans="1:60" ht="33.75" outlineLevel="1" x14ac:dyDescent="0.2">
      <c r="A104" s="228">
        <v>27</v>
      </c>
      <c r="B104" s="229" t="s">
        <v>256</v>
      </c>
      <c r="C104" s="239" t="s">
        <v>257</v>
      </c>
      <c r="D104" s="230" t="s">
        <v>206</v>
      </c>
      <c r="E104" s="231">
        <v>8.8086699999999993</v>
      </c>
      <c r="F104" s="232"/>
      <c r="G104" s="233">
        <f>ROUND(E104*F104,2)</f>
        <v>0</v>
      </c>
      <c r="H104" s="232"/>
      <c r="I104" s="233">
        <f>ROUND(E104*H104,2)</f>
        <v>0</v>
      </c>
      <c r="J104" s="232"/>
      <c r="K104" s="233">
        <f>ROUND(E104*J104,2)</f>
        <v>0</v>
      </c>
      <c r="L104" s="233">
        <v>21</v>
      </c>
      <c r="M104" s="233">
        <f>G104*(1+L104/100)</f>
        <v>0</v>
      </c>
      <c r="N104" s="233">
        <v>0</v>
      </c>
      <c r="O104" s="233">
        <f>ROUND(E104*N104,2)</f>
        <v>0</v>
      </c>
      <c r="P104" s="233">
        <v>0</v>
      </c>
      <c r="Q104" s="233">
        <f>ROUND(E104*P104,2)</f>
        <v>0</v>
      </c>
      <c r="R104" s="233" t="s">
        <v>160</v>
      </c>
      <c r="S104" s="233" t="s">
        <v>135</v>
      </c>
      <c r="T104" s="234" t="s">
        <v>135</v>
      </c>
      <c r="U104" s="220">
        <v>0.9385</v>
      </c>
      <c r="V104" s="220">
        <f>ROUND(E104*U104,2)</f>
        <v>8.27</v>
      </c>
      <c r="W104" s="220"/>
      <c r="X104" s="220" t="s">
        <v>258</v>
      </c>
      <c r="Y104" s="211"/>
      <c r="Z104" s="211"/>
      <c r="AA104" s="211"/>
      <c r="AB104" s="211"/>
      <c r="AC104" s="211"/>
      <c r="AD104" s="211"/>
      <c r="AE104" s="211"/>
      <c r="AF104" s="211"/>
      <c r="AG104" s="211" t="s">
        <v>259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49" t="s">
        <v>260</v>
      </c>
      <c r="D105" s="246"/>
      <c r="E105" s="246"/>
      <c r="F105" s="246"/>
      <c r="G105" s="246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164</v>
      </c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 x14ac:dyDescent="0.2">
      <c r="A106" s="218"/>
      <c r="B106" s="219"/>
      <c r="C106" s="251"/>
      <c r="D106" s="235"/>
      <c r="E106" s="235"/>
      <c r="F106" s="235"/>
      <c r="G106" s="235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11"/>
      <c r="Z106" s="211"/>
      <c r="AA106" s="211"/>
      <c r="AB106" s="211"/>
      <c r="AC106" s="211"/>
      <c r="AD106" s="211"/>
      <c r="AE106" s="211"/>
      <c r="AF106" s="211"/>
      <c r="AG106" s="211" t="s">
        <v>139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x14ac:dyDescent="0.2">
      <c r="A107" s="222" t="s">
        <v>130</v>
      </c>
      <c r="B107" s="223" t="s">
        <v>83</v>
      </c>
      <c r="C107" s="238" t="s">
        <v>84</v>
      </c>
      <c r="D107" s="224"/>
      <c r="E107" s="225"/>
      <c r="F107" s="226"/>
      <c r="G107" s="226">
        <f>SUMIF(AG108:AG133,"&lt;&gt;NOR",G108:G133)</f>
        <v>0</v>
      </c>
      <c r="H107" s="226"/>
      <c r="I107" s="226">
        <f>SUM(I108:I133)</f>
        <v>0</v>
      </c>
      <c r="J107" s="226"/>
      <c r="K107" s="226">
        <f>SUM(K108:K133)</f>
        <v>0</v>
      </c>
      <c r="L107" s="226"/>
      <c r="M107" s="226">
        <f>SUM(M108:M133)</f>
        <v>0</v>
      </c>
      <c r="N107" s="226"/>
      <c r="O107" s="226">
        <f>SUM(O108:O133)</f>
        <v>0.38</v>
      </c>
      <c r="P107" s="226"/>
      <c r="Q107" s="226">
        <f>SUM(Q108:Q133)</f>
        <v>1.29</v>
      </c>
      <c r="R107" s="226"/>
      <c r="S107" s="226"/>
      <c r="T107" s="227"/>
      <c r="U107" s="221"/>
      <c r="V107" s="221">
        <f>SUM(V108:V133)</f>
        <v>17.410000000000004</v>
      </c>
      <c r="W107" s="221"/>
      <c r="X107" s="221"/>
      <c r="AG107" t="s">
        <v>131</v>
      </c>
    </row>
    <row r="108" spans="1:60" outlineLevel="1" x14ac:dyDescent="0.2">
      <c r="A108" s="228">
        <v>28</v>
      </c>
      <c r="B108" s="229" t="s">
        <v>261</v>
      </c>
      <c r="C108" s="239" t="s">
        <v>262</v>
      </c>
      <c r="D108" s="230" t="s">
        <v>159</v>
      </c>
      <c r="E108" s="231">
        <v>8.7393800000000006</v>
      </c>
      <c r="F108" s="232"/>
      <c r="G108" s="233">
        <f>ROUND(E108*F108,2)</f>
        <v>0</v>
      </c>
      <c r="H108" s="232"/>
      <c r="I108" s="233">
        <f>ROUND(E108*H108,2)</f>
        <v>0</v>
      </c>
      <c r="J108" s="232"/>
      <c r="K108" s="233">
        <f>ROUND(E108*J108,2)</f>
        <v>0</v>
      </c>
      <c r="L108" s="233">
        <v>21</v>
      </c>
      <c r="M108" s="233">
        <f>G108*(1+L108/100)</f>
        <v>0</v>
      </c>
      <c r="N108" s="233">
        <v>5.6499999999999996E-3</v>
      </c>
      <c r="O108" s="233">
        <f>ROUND(E108*N108,2)</f>
        <v>0.05</v>
      </c>
      <c r="P108" s="233">
        <v>1.4E-2</v>
      </c>
      <c r="Q108" s="233">
        <f>ROUND(E108*P108,2)</f>
        <v>0.12</v>
      </c>
      <c r="R108" s="233" t="s">
        <v>263</v>
      </c>
      <c r="S108" s="233" t="s">
        <v>135</v>
      </c>
      <c r="T108" s="234" t="s">
        <v>135</v>
      </c>
      <c r="U108" s="220">
        <v>0.40333000000000002</v>
      </c>
      <c r="V108" s="220">
        <f>ROUND(E108*U108,2)</f>
        <v>3.52</v>
      </c>
      <c r="W108" s="220"/>
      <c r="X108" s="220" t="s">
        <v>161</v>
      </c>
      <c r="Y108" s="211"/>
      <c r="Z108" s="211"/>
      <c r="AA108" s="211"/>
      <c r="AB108" s="211"/>
      <c r="AC108" s="211"/>
      <c r="AD108" s="211"/>
      <c r="AE108" s="211"/>
      <c r="AF108" s="211"/>
      <c r="AG108" s="211" t="s">
        <v>162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18"/>
      <c r="B109" s="219"/>
      <c r="C109" s="249" t="s">
        <v>264</v>
      </c>
      <c r="D109" s="246"/>
      <c r="E109" s="246"/>
      <c r="F109" s="246"/>
      <c r="G109" s="246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11"/>
      <c r="Z109" s="211"/>
      <c r="AA109" s="211"/>
      <c r="AB109" s="211"/>
      <c r="AC109" s="211"/>
      <c r="AD109" s="211"/>
      <c r="AE109" s="211"/>
      <c r="AF109" s="211"/>
      <c r="AG109" s="211" t="s">
        <v>164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18"/>
      <c r="B110" s="219"/>
      <c r="C110" s="250" t="s">
        <v>265</v>
      </c>
      <c r="D110" s="244"/>
      <c r="E110" s="245">
        <v>8.7393800000000006</v>
      </c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11"/>
      <c r="Z110" s="211"/>
      <c r="AA110" s="211"/>
      <c r="AB110" s="211"/>
      <c r="AC110" s="211"/>
      <c r="AD110" s="211"/>
      <c r="AE110" s="211"/>
      <c r="AF110" s="211"/>
      <c r="AG110" s="211" t="s">
        <v>166</v>
      </c>
      <c r="AH110" s="211">
        <v>0</v>
      </c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18"/>
      <c r="B111" s="219"/>
      <c r="C111" s="251"/>
      <c r="D111" s="235"/>
      <c r="E111" s="235"/>
      <c r="F111" s="235"/>
      <c r="G111" s="235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11"/>
      <c r="Z111" s="211"/>
      <c r="AA111" s="211"/>
      <c r="AB111" s="211"/>
      <c r="AC111" s="211"/>
      <c r="AD111" s="211"/>
      <c r="AE111" s="211"/>
      <c r="AF111" s="211"/>
      <c r="AG111" s="211" t="s">
        <v>139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ht="22.5" outlineLevel="1" x14ac:dyDescent="0.2">
      <c r="A112" s="228">
        <v>29</v>
      </c>
      <c r="B112" s="229" t="s">
        <v>266</v>
      </c>
      <c r="C112" s="239" t="s">
        <v>267</v>
      </c>
      <c r="D112" s="230" t="s">
        <v>159</v>
      </c>
      <c r="E112" s="231">
        <v>47.7575</v>
      </c>
      <c r="F112" s="232"/>
      <c r="G112" s="233">
        <f>ROUND(E112*F112,2)</f>
        <v>0</v>
      </c>
      <c r="H112" s="232"/>
      <c r="I112" s="233">
        <f>ROUND(E112*H112,2)</f>
        <v>0</v>
      </c>
      <c r="J112" s="232"/>
      <c r="K112" s="233">
        <f>ROUND(E112*J112,2)</f>
        <v>0</v>
      </c>
      <c r="L112" s="233">
        <v>21</v>
      </c>
      <c r="M112" s="233">
        <f>G112*(1+L112/100)</f>
        <v>0</v>
      </c>
      <c r="N112" s="233">
        <v>3.5E-4</v>
      </c>
      <c r="O112" s="233">
        <f>ROUND(E112*N112,2)</f>
        <v>0.02</v>
      </c>
      <c r="P112" s="233">
        <v>0</v>
      </c>
      <c r="Q112" s="233">
        <f>ROUND(E112*P112,2)</f>
        <v>0</v>
      </c>
      <c r="R112" s="233" t="s">
        <v>263</v>
      </c>
      <c r="S112" s="233" t="s">
        <v>135</v>
      </c>
      <c r="T112" s="234" t="s">
        <v>135</v>
      </c>
      <c r="U112" s="220">
        <v>0.2</v>
      </c>
      <c r="V112" s="220">
        <f>ROUND(E112*U112,2)</f>
        <v>9.5500000000000007</v>
      </c>
      <c r="W112" s="220"/>
      <c r="X112" s="220" t="s">
        <v>161</v>
      </c>
      <c r="Y112" s="211"/>
      <c r="Z112" s="211"/>
      <c r="AA112" s="211"/>
      <c r="AB112" s="211"/>
      <c r="AC112" s="211"/>
      <c r="AD112" s="211"/>
      <c r="AE112" s="211"/>
      <c r="AF112" s="211"/>
      <c r="AG112" s="211" t="s">
        <v>162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18"/>
      <c r="B113" s="219"/>
      <c r="C113" s="250" t="s">
        <v>268</v>
      </c>
      <c r="D113" s="244"/>
      <c r="E113" s="245">
        <v>47.7575</v>
      </c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11"/>
      <c r="Z113" s="211"/>
      <c r="AA113" s="211"/>
      <c r="AB113" s="211"/>
      <c r="AC113" s="211"/>
      <c r="AD113" s="211"/>
      <c r="AE113" s="211"/>
      <c r="AF113" s="211"/>
      <c r="AG113" s="211" t="s">
        <v>166</v>
      </c>
      <c r="AH113" s="211">
        <v>0</v>
      </c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18"/>
      <c r="B114" s="219"/>
      <c r="C114" s="251"/>
      <c r="D114" s="235"/>
      <c r="E114" s="235"/>
      <c r="F114" s="235"/>
      <c r="G114" s="235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11"/>
      <c r="Z114" s="211"/>
      <c r="AA114" s="211"/>
      <c r="AB114" s="211"/>
      <c r="AC114" s="211"/>
      <c r="AD114" s="211"/>
      <c r="AE114" s="211"/>
      <c r="AF114" s="211"/>
      <c r="AG114" s="211" t="s">
        <v>139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ht="22.5" outlineLevel="1" x14ac:dyDescent="0.2">
      <c r="A115" s="228">
        <v>30</v>
      </c>
      <c r="B115" s="229" t="s">
        <v>269</v>
      </c>
      <c r="C115" s="239" t="s">
        <v>270</v>
      </c>
      <c r="D115" s="230" t="s">
        <v>159</v>
      </c>
      <c r="E115" s="231">
        <v>6.9915000000000003</v>
      </c>
      <c r="F115" s="232"/>
      <c r="G115" s="233">
        <f>ROUND(E115*F115,2)</f>
        <v>0</v>
      </c>
      <c r="H115" s="232"/>
      <c r="I115" s="233">
        <f>ROUND(E115*H115,2)</f>
        <v>0</v>
      </c>
      <c r="J115" s="232"/>
      <c r="K115" s="233">
        <f>ROUND(E115*J115,2)</f>
        <v>0</v>
      </c>
      <c r="L115" s="233">
        <v>21</v>
      </c>
      <c r="M115" s="233">
        <f>G115*(1+L115/100)</f>
        <v>0</v>
      </c>
      <c r="N115" s="233">
        <v>0</v>
      </c>
      <c r="O115" s="233">
        <f>ROUND(E115*N115,2)</f>
        <v>0</v>
      </c>
      <c r="P115" s="233">
        <v>0.16700000000000001</v>
      </c>
      <c r="Q115" s="233">
        <f>ROUND(E115*P115,2)</f>
        <v>1.17</v>
      </c>
      <c r="R115" s="233" t="s">
        <v>263</v>
      </c>
      <c r="S115" s="233" t="s">
        <v>135</v>
      </c>
      <c r="T115" s="234" t="s">
        <v>135</v>
      </c>
      <c r="U115" s="220">
        <v>0.126</v>
      </c>
      <c r="V115" s="220">
        <f>ROUND(E115*U115,2)</f>
        <v>0.88</v>
      </c>
      <c r="W115" s="220"/>
      <c r="X115" s="220" t="s">
        <v>161</v>
      </c>
      <c r="Y115" s="211"/>
      <c r="Z115" s="211"/>
      <c r="AA115" s="211"/>
      <c r="AB115" s="211"/>
      <c r="AC115" s="211"/>
      <c r="AD115" s="211"/>
      <c r="AE115" s="211"/>
      <c r="AF115" s="211"/>
      <c r="AG115" s="211" t="s">
        <v>162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50" t="s">
        <v>271</v>
      </c>
      <c r="D116" s="244"/>
      <c r="E116" s="245">
        <v>6.9915000000000003</v>
      </c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166</v>
      </c>
      <c r="AH116" s="211">
        <v>0</v>
      </c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8"/>
      <c r="B117" s="219"/>
      <c r="C117" s="251"/>
      <c r="D117" s="235"/>
      <c r="E117" s="235"/>
      <c r="F117" s="235"/>
      <c r="G117" s="235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11"/>
      <c r="Z117" s="211"/>
      <c r="AA117" s="211"/>
      <c r="AB117" s="211"/>
      <c r="AC117" s="211"/>
      <c r="AD117" s="211"/>
      <c r="AE117" s="211"/>
      <c r="AF117" s="211"/>
      <c r="AG117" s="211" t="s">
        <v>139</v>
      </c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ht="22.5" outlineLevel="1" x14ac:dyDescent="0.2">
      <c r="A118" s="228">
        <v>31</v>
      </c>
      <c r="B118" s="229" t="s">
        <v>272</v>
      </c>
      <c r="C118" s="239" t="s">
        <v>273</v>
      </c>
      <c r="D118" s="230" t="s">
        <v>159</v>
      </c>
      <c r="E118" s="231">
        <v>55.561120000000003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33">
        <v>5.4999999999999997E-3</v>
      </c>
      <c r="O118" s="233">
        <f>ROUND(E118*N118,2)</f>
        <v>0.31</v>
      </c>
      <c r="P118" s="233">
        <v>0</v>
      </c>
      <c r="Q118" s="233">
        <f>ROUND(E118*P118,2)</f>
        <v>0</v>
      </c>
      <c r="R118" s="233" t="s">
        <v>274</v>
      </c>
      <c r="S118" s="233" t="s">
        <v>135</v>
      </c>
      <c r="T118" s="234" t="s">
        <v>135</v>
      </c>
      <c r="U118" s="220">
        <v>0</v>
      </c>
      <c r="V118" s="220">
        <f>ROUND(E118*U118,2)</f>
        <v>0</v>
      </c>
      <c r="W118" s="220"/>
      <c r="X118" s="220" t="s">
        <v>275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276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18"/>
      <c r="B119" s="219"/>
      <c r="C119" s="250" t="s">
        <v>277</v>
      </c>
      <c r="D119" s="244"/>
      <c r="E119" s="245">
        <v>55.561129999999999</v>
      </c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11"/>
      <c r="Z119" s="211"/>
      <c r="AA119" s="211"/>
      <c r="AB119" s="211"/>
      <c r="AC119" s="211"/>
      <c r="AD119" s="211"/>
      <c r="AE119" s="211"/>
      <c r="AF119" s="211"/>
      <c r="AG119" s="211" t="s">
        <v>166</v>
      </c>
      <c r="AH119" s="211">
        <v>0</v>
      </c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51"/>
      <c r="D120" s="235"/>
      <c r="E120" s="235"/>
      <c r="F120" s="235"/>
      <c r="G120" s="235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139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28">
        <v>32</v>
      </c>
      <c r="B121" s="229" t="s">
        <v>278</v>
      </c>
      <c r="C121" s="239" t="s">
        <v>279</v>
      </c>
      <c r="D121" s="230" t="s">
        <v>206</v>
      </c>
      <c r="E121" s="231">
        <v>0.37168000000000001</v>
      </c>
      <c r="F121" s="232"/>
      <c r="G121" s="233">
        <f>ROUND(E121*F121,2)</f>
        <v>0</v>
      </c>
      <c r="H121" s="232"/>
      <c r="I121" s="233">
        <f>ROUND(E121*H121,2)</f>
        <v>0</v>
      </c>
      <c r="J121" s="232"/>
      <c r="K121" s="233">
        <f>ROUND(E121*J121,2)</f>
        <v>0</v>
      </c>
      <c r="L121" s="233">
        <v>21</v>
      </c>
      <c r="M121" s="233">
        <f>G121*(1+L121/100)</f>
        <v>0</v>
      </c>
      <c r="N121" s="233">
        <v>0</v>
      </c>
      <c r="O121" s="233">
        <f>ROUND(E121*N121,2)</f>
        <v>0</v>
      </c>
      <c r="P121" s="233">
        <v>0</v>
      </c>
      <c r="Q121" s="233">
        <f>ROUND(E121*P121,2)</f>
        <v>0</v>
      </c>
      <c r="R121" s="233" t="s">
        <v>263</v>
      </c>
      <c r="S121" s="233" t="s">
        <v>135</v>
      </c>
      <c r="T121" s="234" t="s">
        <v>135</v>
      </c>
      <c r="U121" s="220">
        <v>2.048</v>
      </c>
      <c r="V121" s="220">
        <f>ROUND(E121*U121,2)</f>
        <v>0.76</v>
      </c>
      <c r="W121" s="220"/>
      <c r="X121" s="220" t="s">
        <v>258</v>
      </c>
      <c r="Y121" s="211"/>
      <c r="Z121" s="211"/>
      <c r="AA121" s="211"/>
      <c r="AB121" s="211"/>
      <c r="AC121" s="211"/>
      <c r="AD121" s="211"/>
      <c r="AE121" s="211"/>
      <c r="AF121" s="211"/>
      <c r="AG121" s="211" t="s">
        <v>259</v>
      </c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 x14ac:dyDescent="0.2">
      <c r="A122" s="218"/>
      <c r="B122" s="219"/>
      <c r="C122" s="249" t="s">
        <v>280</v>
      </c>
      <c r="D122" s="246"/>
      <c r="E122" s="246"/>
      <c r="F122" s="246"/>
      <c r="G122" s="246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11"/>
      <c r="Z122" s="211"/>
      <c r="AA122" s="211"/>
      <c r="AB122" s="211"/>
      <c r="AC122" s="211"/>
      <c r="AD122" s="211"/>
      <c r="AE122" s="211"/>
      <c r="AF122" s="211"/>
      <c r="AG122" s="211" t="s">
        <v>164</v>
      </c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18"/>
      <c r="B123" s="219"/>
      <c r="C123" s="251"/>
      <c r="D123" s="235"/>
      <c r="E123" s="235"/>
      <c r="F123" s="235"/>
      <c r="G123" s="235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11"/>
      <c r="Z123" s="211"/>
      <c r="AA123" s="211"/>
      <c r="AB123" s="211"/>
      <c r="AC123" s="211"/>
      <c r="AD123" s="211"/>
      <c r="AE123" s="211"/>
      <c r="AF123" s="211"/>
      <c r="AG123" s="211" t="s">
        <v>139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28">
        <v>33</v>
      </c>
      <c r="B124" s="229" t="s">
        <v>244</v>
      </c>
      <c r="C124" s="239" t="s">
        <v>245</v>
      </c>
      <c r="D124" s="230" t="s">
        <v>206</v>
      </c>
      <c r="E124" s="231">
        <v>1.28993</v>
      </c>
      <c r="F124" s="232"/>
      <c r="G124" s="233">
        <f>ROUND(E124*F124,2)</f>
        <v>0</v>
      </c>
      <c r="H124" s="232"/>
      <c r="I124" s="233">
        <f>ROUND(E124*H124,2)</f>
        <v>0</v>
      </c>
      <c r="J124" s="232"/>
      <c r="K124" s="233">
        <f>ROUND(E124*J124,2)</f>
        <v>0</v>
      </c>
      <c r="L124" s="233">
        <v>21</v>
      </c>
      <c r="M124" s="233">
        <f>G124*(1+L124/100)</f>
        <v>0</v>
      </c>
      <c r="N124" s="233">
        <v>0</v>
      </c>
      <c r="O124" s="233">
        <f>ROUND(E124*N124,2)</f>
        <v>0</v>
      </c>
      <c r="P124" s="233">
        <v>0</v>
      </c>
      <c r="Q124" s="233">
        <f>ROUND(E124*P124,2)</f>
        <v>0</v>
      </c>
      <c r="R124" s="233" t="s">
        <v>220</v>
      </c>
      <c r="S124" s="233" t="s">
        <v>135</v>
      </c>
      <c r="T124" s="234" t="s">
        <v>135</v>
      </c>
      <c r="U124" s="220">
        <v>0.49</v>
      </c>
      <c r="V124" s="220">
        <f>ROUND(E124*U124,2)</f>
        <v>0.63</v>
      </c>
      <c r="W124" s="220"/>
      <c r="X124" s="220" t="s">
        <v>246</v>
      </c>
      <c r="Y124" s="211"/>
      <c r="Z124" s="211"/>
      <c r="AA124" s="211"/>
      <c r="AB124" s="211"/>
      <c r="AC124" s="211"/>
      <c r="AD124" s="211"/>
      <c r="AE124" s="211"/>
      <c r="AF124" s="211"/>
      <c r="AG124" s="211" t="s">
        <v>247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/>
      <c r="B125" s="219"/>
      <c r="C125" s="240"/>
      <c r="D125" s="236"/>
      <c r="E125" s="236"/>
      <c r="F125" s="236"/>
      <c r="G125" s="236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1"/>
      <c r="Z125" s="211"/>
      <c r="AA125" s="211"/>
      <c r="AB125" s="211"/>
      <c r="AC125" s="211"/>
      <c r="AD125" s="211"/>
      <c r="AE125" s="211"/>
      <c r="AF125" s="211"/>
      <c r="AG125" s="211" t="s">
        <v>139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28">
        <v>34</v>
      </c>
      <c r="B126" s="229" t="s">
        <v>248</v>
      </c>
      <c r="C126" s="239" t="s">
        <v>249</v>
      </c>
      <c r="D126" s="230" t="s">
        <v>206</v>
      </c>
      <c r="E126" s="231">
        <v>9.0295199999999998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33">
        <v>0</v>
      </c>
      <c r="O126" s="233">
        <f>ROUND(E126*N126,2)</f>
        <v>0</v>
      </c>
      <c r="P126" s="233">
        <v>0</v>
      </c>
      <c r="Q126" s="233">
        <f>ROUND(E126*P126,2)</f>
        <v>0</v>
      </c>
      <c r="R126" s="233" t="s">
        <v>220</v>
      </c>
      <c r="S126" s="233" t="s">
        <v>135</v>
      </c>
      <c r="T126" s="234" t="s">
        <v>135</v>
      </c>
      <c r="U126" s="220">
        <v>0</v>
      </c>
      <c r="V126" s="220">
        <f>ROUND(E126*U126,2)</f>
        <v>0</v>
      </c>
      <c r="W126" s="220"/>
      <c r="X126" s="220" t="s">
        <v>246</v>
      </c>
      <c r="Y126" s="211"/>
      <c r="Z126" s="211"/>
      <c r="AA126" s="211"/>
      <c r="AB126" s="211"/>
      <c r="AC126" s="211"/>
      <c r="AD126" s="211"/>
      <c r="AE126" s="211"/>
      <c r="AF126" s="211"/>
      <c r="AG126" s="211" t="s">
        <v>247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18"/>
      <c r="B127" s="219"/>
      <c r="C127" s="240"/>
      <c r="D127" s="236"/>
      <c r="E127" s="236"/>
      <c r="F127" s="236"/>
      <c r="G127" s="236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139</v>
      </c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28">
        <v>35</v>
      </c>
      <c r="B128" s="229" t="s">
        <v>250</v>
      </c>
      <c r="C128" s="239" t="s">
        <v>251</v>
      </c>
      <c r="D128" s="230" t="s">
        <v>206</v>
      </c>
      <c r="E128" s="231">
        <v>1.28993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33">
        <v>0</v>
      </c>
      <c r="O128" s="233">
        <f>ROUND(E128*N128,2)</f>
        <v>0</v>
      </c>
      <c r="P128" s="233">
        <v>0</v>
      </c>
      <c r="Q128" s="233">
        <f>ROUND(E128*P128,2)</f>
        <v>0</v>
      </c>
      <c r="R128" s="233" t="s">
        <v>220</v>
      </c>
      <c r="S128" s="233" t="s">
        <v>135</v>
      </c>
      <c r="T128" s="234" t="s">
        <v>135</v>
      </c>
      <c r="U128" s="220">
        <v>0.94199999999999995</v>
      </c>
      <c r="V128" s="220">
        <f>ROUND(E128*U128,2)</f>
        <v>1.22</v>
      </c>
      <c r="W128" s="220"/>
      <c r="X128" s="220" t="s">
        <v>246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247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8"/>
      <c r="B129" s="219"/>
      <c r="C129" s="240"/>
      <c r="D129" s="236"/>
      <c r="E129" s="236"/>
      <c r="F129" s="236"/>
      <c r="G129" s="236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11"/>
      <c r="Z129" s="211"/>
      <c r="AA129" s="211"/>
      <c r="AB129" s="211"/>
      <c r="AC129" s="211"/>
      <c r="AD129" s="211"/>
      <c r="AE129" s="211"/>
      <c r="AF129" s="211"/>
      <c r="AG129" s="211" t="s">
        <v>139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ht="22.5" outlineLevel="1" x14ac:dyDescent="0.2">
      <c r="A130" s="228">
        <v>36</v>
      </c>
      <c r="B130" s="229" t="s">
        <v>252</v>
      </c>
      <c r="C130" s="239" t="s">
        <v>253</v>
      </c>
      <c r="D130" s="230" t="s">
        <v>206</v>
      </c>
      <c r="E130" s="231">
        <v>7.7395899999999997</v>
      </c>
      <c r="F130" s="232"/>
      <c r="G130" s="233">
        <f>ROUND(E130*F130,2)</f>
        <v>0</v>
      </c>
      <c r="H130" s="232"/>
      <c r="I130" s="233">
        <f>ROUND(E130*H130,2)</f>
        <v>0</v>
      </c>
      <c r="J130" s="232"/>
      <c r="K130" s="233">
        <f>ROUND(E130*J130,2)</f>
        <v>0</v>
      </c>
      <c r="L130" s="233">
        <v>21</v>
      </c>
      <c r="M130" s="233">
        <f>G130*(1+L130/100)</f>
        <v>0</v>
      </c>
      <c r="N130" s="233">
        <v>0</v>
      </c>
      <c r="O130" s="233">
        <f>ROUND(E130*N130,2)</f>
        <v>0</v>
      </c>
      <c r="P130" s="233">
        <v>0</v>
      </c>
      <c r="Q130" s="233">
        <f>ROUND(E130*P130,2)</f>
        <v>0</v>
      </c>
      <c r="R130" s="233" t="s">
        <v>220</v>
      </c>
      <c r="S130" s="233" t="s">
        <v>135</v>
      </c>
      <c r="T130" s="234" t="s">
        <v>135</v>
      </c>
      <c r="U130" s="220">
        <v>0.11</v>
      </c>
      <c r="V130" s="220">
        <f>ROUND(E130*U130,2)</f>
        <v>0.85</v>
      </c>
      <c r="W130" s="220"/>
      <c r="X130" s="220" t="s">
        <v>246</v>
      </c>
      <c r="Y130" s="211"/>
      <c r="Z130" s="211"/>
      <c r="AA130" s="211"/>
      <c r="AB130" s="211"/>
      <c r="AC130" s="211"/>
      <c r="AD130" s="211"/>
      <c r="AE130" s="211"/>
      <c r="AF130" s="211"/>
      <c r="AG130" s="211" t="s">
        <v>247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18"/>
      <c r="B131" s="219"/>
      <c r="C131" s="240"/>
      <c r="D131" s="236"/>
      <c r="E131" s="236"/>
      <c r="F131" s="236"/>
      <c r="G131" s="236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1"/>
      <c r="Z131" s="211"/>
      <c r="AA131" s="211"/>
      <c r="AB131" s="211"/>
      <c r="AC131" s="211"/>
      <c r="AD131" s="211"/>
      <c r="AE131" s="211"/>
      <c r="AF131" s="211"/>
      <c r="AG131" s="211" t="s">
        <v>139</v>
      </c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ht="22.5" outlineLevel="1" x14ac:dyDescent="0.2">
      <c r="A132" s="228">
        <v>37</v>
      </c>
      <c r="B132" s="229" t="s">
        <v>254</v>
      </c>
      <c r="C132" s="239" t="s">
        <v>255</v>
      </c>
      <c r="D132" s="230" t="s">
        <v>206</v>
      </c>
      <c r="E132" s="231">
        <v>1.28993</v>
      </c>
      <c r="F132" s="232"/>
      <c r="G132" s="233">
        <f>ROUND(E132*F132,2)</f>
        <v>0</v>
      </c>
      <c r="H132" s="232"/>
      <c r="I132" s="233">
        <f>ROUND(E132*H132,2)</f>
        <v>0</v>
      </c>
      <c r="J132" s="232"/>
      <c r="K132" s="233">
        <f>ROUND(E132*J132,2)</f>
        <v>0</v>
      </c>
      <c r="L132" s="233">
        <v>21</v>
      </c>
      <c r="M132" s="233">
        <f>G132*(1+L132/100)</f>
        <v>0</v>
      </c>
      <c r="N132" s="233">
        <v>0</v>
      </c>
      <c r="O132" s="233">
        <f>ROUND(E132*N132,2)</f>
        <v>0</v>
      </c>
      <c r="P132" s="233">
        <v>0</v>
      </c>
      <c r="Q132" s="233">
        <f>ROUND(E132*P132,2)</f>
        <v>0</v>
      </c>
      <c r="R132" s="233" t="s">
        <v>220</v>
      </c>
      <c r="S132" s="233" t="s">
        <v>135</v>
      </c>
      <c r="T132" s="234" t="s">
        <v>135</v>
      </c>
      <c r="U132" s="220">
        <v>0</v>
      </c>
      <c r="V132" s="220">
        <f>ROUND(E132*U132,2)</f>
        <v>0</v>
      </c>
      <c r="W132" s="220"/>
      <c r="X132" s="220" t="s">
        <v>246</v>
      </c>
      <c r="Y132" s="211"/>
      <c r="Z132" s="211"/>
      <c r="AA132" s="211"/>
      <c r="AB132" s="211"/>
      <c r="AC132" s="211"/>
      <c r="AD132" s="211"/>
      <c r="AE132" s="211"/>
      <c r="AF132" s="211"/>
      <c r="AG132" s="211" t="s">
        <v>247</v>
      </c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 x14ac:dyDescent="0.2">
      <c r="A133" s="218"/>
      <c r="B133" s="219"/>
      <c r="C133" s="240"/>
      <c r="D133" s="236"/>
      <c r="E133" s="236"/>
      <c r="F133" s="236"/>
      <c r="G133" s="236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11"/>
      <c r="Z133" s="211"/>
      <c r="AA133" s="211"/>
      <c r="AB133" s="211"/>
      <c r="AC133" s="211"/>
      <c r="AD133" s="211"/>
      <c r="AE133" s="211"/>
      <c r="AF133" s="211"/>
      <c r="AG133" s="211" t="s">
        <v>139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x14ac:dyDescent="0.2">
      <c r="A134" s="222" t="s">
        <v>130</v>
      </c>
      <c r="B134" s="223" t="s">
        <v>85</v>
      </c>
      <c r="C134" s="238" t="s">
        <v>86</v>
      </c>
      <c r="D134" s="224"/>
      <c r="E134" s="225"/>
      <c r="F134" s="226"/>
      <c r="G134" s="226">
        <f>SUMIF(AG135:AG158,"&lt;&gt;NOR",G135:G158)</f>
        <v>0</v>
      </c>
      <c r="H134" s="226"/>
      <c r="I134" s="226">
        <f>SUM(I135:I158)</f>
        <v>0</v>
      </c>
      <c r="J134" s="226"/>
      <c r="K134" s="226">
        <f>SUM(K135:K158)</f>
        <v>0</v>
      </c>
      <c r="L134" s="226"/>
      <c r="M134" s="226">
        <f>SUM(M135:M158)</f>
        <v>0</v>
      </c>
      <c r="N134" s="226"/>
      <c r="O134" s="226">
        <f>SUM(O135:O158)</f>
        <v>0.01</v>
      </c>
      <c r="P134" s="226"/>
      <c r="Q134" s="226">
        <f>SUM(Q135:Q158)</f>
        <v>0.06</v>
      </c>
      <c r="R134" s="226"/>
      <c r="S134" s="226"/>
      <c r="T134" s="227"/>
      <c r="U134" s="221"/>
      <c r="V134" s="221">
        <f>SUM(V135:V158)</f>
        <v>4.3099999999999996</v>
      </c>
      <c r="W134" s="221"/>
      <c r="X134" s="221"/>
      <c r="AG134" t="s">
        <v>131</v>
      </c>
    </row>
    <row r="135" spans="1:60" outlineLevel="1" x14ac:dyDescent="0.2">
      <c r="A135" s="228">
        <v>38</v>
      </c>
      <c r="B135" s="229" t="s">
        <v>281</v>
      </c>
      <c r="C135" s="239" t="s">
        <v>282</v>
      </c>
      <c r="D135" s="230" t="s">
        <v>227</v>
      </c>
      <c r="E135" s="231">
        <v>0.8</v>
      </c>
      <c r="F135" s="232"/>
      <c r="G135" s="233">
        <f>ROUND(E135*F135,2)</f>
        <v>0</v>
      </c>
      <c r="H135" s="232"/>
      <c r="I135" s="233">
        <f>ROUND(E135*H135,2)</f>
        <v>0</v>
      </c>
      <c r="J135" s="232"/>
      <c r="K135" s="233">
        <f>ROUND(E135*J135,2)</f>
        <v>0</v>
      </c>
      <c r="L135" s="233">
        <v>21</v>
      </c>
      <c r="M135" s="233">
        <f>G135*(1+L135/100)</f>
        <v>0</v>
      </c>
      <c r="N135" s="233">
        <v>6.9999999999999999E-4</v>
      </c>
      <c r="O135" s="233">
        <f>ROUND(E135*N135,2)</f>
        <v>0</v>
      </c>
      <c r="P135" s="233">
        <v>0</v>
      </c>
      <c r="Q135" s="233">
        <f>ROUND(E135*P135,2)</f>
        <v>0</v>
      </c>
      <c r="R135" s="233" t="s">
        <v>283</v>
      </c>
      <c r="S135" s="233" t="s">
        <v>135</v>
      </c>
      <c r="T135" s="234" t="s">
        <v>135</v>
      </c>
      <c r="U135" s="220">
        <v>0.45200000000000001</v>
      </c>
      <c r="V135" s="220">
        <f>ROUND(E135*U135,2)</f>
        <v>0.36</v>
      </c>
      <c r="W135" s="220"/>
      <c r="X135" s="220" t="s">
        <v>161</v>
      </c>
      <c r="Y135" s="211"/>
      <c r="Z135" s="211"/>
      <c r="AA135" s="211"/>
      <c r="AB135" s="211"/>
      <c r="AC135" s="211"/>
      <c r="AD135" s="211"/>
      <c r="AE135" s="211"/>
      <c r="AF135" s="211"/>
      <c r="AG135" s="211" t="s">
        <v>162</v>
      </c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49" t="s">
        <v>284</v>
      </c>
      <c r="D136" s="246"/>
      <c r="E136" s="246"/>
      <c r="F136" s="246"/>
      <c r="G136" s="246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164</v>
      </c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18"/>
      <c r="B137" s="219"/>
      <c r="C137" s="250" t="s">
        <v>231</v>
      </c>
      <c r="D137" s="244"/>
      <c r="E137" s="245">
        <v>0.8</v>
      </c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11"/>
      <c r="Z137" s="211"/>
      <c r="AA137" s="211"/>
      <c r="AB137" s="211"/>
      <c r="AC137" s="211"/>
      <c r="AD137" s="211"/>
      <c r="AE137" s="211"/>
      <c r="AF137" s="211"/>
      <c r="AG137" s="211" t="s">
        <v>166</v>
      </c>
      <c r="AH137" s="211">
        <v>0</v>
      </c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18"/>
      <c r="B138" s="219"/>
      <c r="C138" s="251"/>
      <c r="D138" s="235"/>
      <c r="E138" s="235"/>
      <c r="F138" s="235"/>
      <c r="G138" s="235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11"/>
      <c r="Z138" s="211"/>
      <c r="AA138" s="211"/>
      <c r="AB138" s="211"/>
      <c r="AC138" s="211"/>
      <c r="AD138" s="211"/>
      <c r="AE138" s="211"/>
      <c r="AF138" s="211"/>
      <c r="AG138" s="211" t="s">
        <v>139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28">
        <v>39</v>
      </c>
      <c r="B139" s="229" t="s">
        <v>285</v>
      </c>
      <c r="C139" s="239" t="s">
        <v>286</v>
      </c>
      <c r="D139" s="230" t="s">
        <v>227</v>
      </c>
      <c r="E139" s="231">
        <v>2.5</v>
      </c>
      <c r="F139" s="232"/>
      <c r="G139" s="233">
        <f>ROUND(E139*F139,2)</f>
        <v>0</v>
      </c>
      <c r="H139" s="232"/>
      <c r="I139" s="233">
        <f>ROUND(E139*H139,2)</f>
        <v>0</v>
      </c>
      <c r="J139" s="232"/>
      <c r="K139" s="233">
        <f>ROUND(E139*J139,2)</f>
        <v>0</v>
      </c>
      <c r="L139" s="233">
        <v>21</v>
      </c>
      <c r="M139" s="233">
        <f>G139*(1+L139/100)</f>
        <v>0</v>
      </c>
      <c r="N139" s="233">
        <v>2.48E-3</v>
      </c>
      <c r="O139" s="233">
        <f>ROUND(E139*N139,2)</f>
        <v>0.01</v>
      </c>
      <c r="P139" s="233">
        <v>0</v>
      </c>
      <c r="Q139" s="233">
        <f>ROUND(E139*P139,2)</f>
        <v>0</v>
      </c>
      <c r="R139" s="233" t="s">
        <v>283</v>
      </c>
      <c r="S139" s="233" t="s">
        <v>135</v>
      </c>
      <c r="T139" s="234" t="s">
        <v>135</v>
      </c>
      <c r="U139" s="220">
        <v>0.75</v>
      </c>
      <c r="V139" s="220">
        <f>ROUND(E139*U139,2)</f>
        <v>1.88</v>
      </c>
      <c r="W139" s="220"/>
      <c r="X139" s="220" t="s">
        <v>161</v>
      </c>
      <c r="Y139" s="211"/>
      <c r="Z139" s="211"/>
      <c r="AA139" s="211"/>
      <c r="AB139" s="211"/>
      <c r="AC139" s="211"/>
      <c r="AD139" s="211"/>
      <c r="AE139" s="211"/>
      <c r="AF139" s="211"/>
      <c r="AG139" s="211" t="s">
        <v>162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18"/>
      <c r="B140" s="219"/>
      <c r="C140" s="249" t="s">
        <v>284</v>
      </c>
      <c r="D140" s="246"/>
      <c r="E140" s="246"/>
      <c r="F140" s="246"/>
      <c r="G140" s="246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11"/>
      <c r="Z140" s="211"/>
      <c r="AA140" s="211"/>
      <c r="AB140" s="211"/>
      <c r="AC140" s="211"/>
      <c r="AD140" s="211"/>
      <c r="AE140" s="211"/>
      <c r="AF140" s="211"/>
      <c r="AG140" s="211" t="s">
        <v>164</v>
      </c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 x14ac:dyDescent="0.2">
      <c r="A141" s="218"/>
      <c r="B141" s="219"/>
      <c r="C141" s="250" t="s">
        <v>287</v>
      </c>
      <c r="D141" s="244"/>
      <c r="E141" s="245">
        <v>2.5</v>
      </c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11"/>
      <c r="Z141" s="211"/>
      <c r="AA141" s="211"/>
      <c r="AB141" s="211"/>
      <c r="AC141" s="211"/>
      <c r="AD141" s="211"/>
      <c r="AE141" s="211"/>
      <c r="AF141" s="211"/>
      <c r="AG141" s="211" t="s">
        <v>166</v>
      </c>
      <c r="AH141" s="211">
        <v>0</v>
      </c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18"/>
      <c r="B142" s="219"/>
      <c r="C142" s="251"/>
      <c r="D142" s="235"/>
      <c r="E142" s="235"/>
      <c r="F142" s="235"/>
      <c r="G142" s="235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11"/>
      <c r="Z142" s="211"/>
      <c r="AA142" s="211"/>
      <c r="AB142" s="211"/>
      <c r="AC142" s="211"/>
      <c r="AD142" s="211"/>
      <c r="AE142" s="211"/>
      <c r="AF142" s="211"/>
      <c r="AG142" s="211" t="s">
        <v>139</v>
      </c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outlineLevel="1" x14ac:dyDescent="0.2">
      <c r="A143" s="228">
        <v>40</v>
      </c>
      <c r="B143" s="229" t="s">
        <v>288</v>
      </c>
      <c r="C143" s="239" t="s">
        <v>289</v>
      </c>
      <c r="D143" s="230" t="s">
        <v>227</v>
      </c>
      <c r="E143" s="231">
        <v>2.5</v>
      </c>
      <c r="F143" s="232"/>
      <c r="G143" s="233">
        <f>ROUND(E143*F143,2)</f>
        <v>0</v>
      </c>
      <c r="H143" s="232"/>
      <c r="I143" s="233">
        <f>ROUND(E143*H143,2)</f>
        <v>0</v>
      </c>
      <c r="J143" s="232"/>
      <c r="K143" s="233">
        <f>ROUND(E143*J143,2)</f>
        <v>0</v>
      </c>
      <c r="L143" s="233">
        <v>21</v>
      </c>
      <c r="M143" s="233">
        <f>G143*(1+L143/100)</f>
        <v>0</v>
      </c>
      <c r="N143" s="233">
        <v>0</v>
      </c>
      <c r="O143" s="233">
        <f>ROUND(E143*N143,2)</f>
        <v>0</v>
      </c>
      <c r="P143" s="233">
        <v>2.3E-2</v>
      </c>
      <c r="Q143" s="233">
        <f>ROUND(E143*P143,2)</f>
        <v>0.06</v>
      </c>
      <c r="R143" s="233"/>
      <c r="S143" s="233" t="s">
        <v>210</v>
      </c>
      <c r="T143" s="234" t="s">
        <v>136</v>
      </c>
      <c r="U143" s="220">
        <v>0.57999999999999996</v>
      </c>
      <c r="V143" s="220">
        <f>ROUND(E143*U143,2)</f>
        <v>1.45</v>
      </c>
      <c r="W143" s="220"/>
      <c r="X143" s="220" t="s">
        <v>161</v>
      </c>
      <c r="Y143" s="211"/>
      <c r="Z143" s="211"/>
      <c r="AA143" s="211"/>
      <c r="AB143" s="211"/>
      <c r="AC143" s="211"/>
      <c r="AD143" s="211"/>
      <c r="AE143" s="211"/>
      <c r="AF143" s="211"/>
      <c r="AG143" s="211" t="s">
        <v>162</v>
      </c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18"/>
      <c r="B144" s="219"/>
      <c r="C144" s="250" t="s">
        <v>290</v>
      </c>
      <c r="D144" s="244"/>
      <c r="E144" s="245">
        <v>2.5</v>
      </c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11"/>
      <c r="Z144" s="211"/>
      <c r="AA144" s="211"/>
      <c r="AB144" s="211"/>
      <c r="AC144" s="211"/>
      <c r="AD144" s="211"/>
      <c r="AE144" s="211"/>
      <c r="AF144" s="211"/>
      <c r="AG144" s="211" t="s">
        <v>166</v>
      </c>
      <c r="AH144" s="211">
        <v>0</v>
      </c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18"/>
      <c r="B145" s="219"/>
      <c r="C145" s="251"/>
      <c r="D145" s="235"/>
      <c r="E145" s="235"/>
      <c r="F145" s="235"/>
      <c r="G145" s="235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11"/>
      <c r="Z145" s="211"/>
      <c r="AA145" s="211"/>
      <c r="AB145" s="211"/>
      <c r="AC145" s="211"/>
      <c r="AD145" s="211"/>
      <c r="AE145" s="211"/>
      <c r="AF145" s="211"/>
      <c r="AG145" s="211" t="s">
        <v>139</v>
      </c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 x14ac:dyDescent="0.2">
      <c r="A146" s="228">
        <v>41</v>
      </c>
      <c r="B146" s="229" t="s">
        <v>291</v>
      </c>
      <c r="C146" s="239" t="s">
        <v>292</v>
      </c>
      <c r="D146" s="230" t="s">
        <v>174</v>
      </c>
      <c r="E146" s="231">
        <v>1</v>
      </c>
      <c r="F146" s="232"/>
      <c r="G146" s="233">
        <f>ROUND(E146*F146,2)</f>
        <v>0</v>
      </c>
      <c r="H146" s="232"/>
      <c r="I146" s="233">
        <f>ROUND(E146*H146,2)</f>
        <v>0</v>
      </c>
      <c r="J146" s="232"/>
      <c r="K146" s="233">
        <f>ROUND(E146*J146,2)</f>
        <v>0</v>
      </c>
      <c r="L146" s="233">
        <v>21</v>
      </c>
      <c r="M146" s="233">
        <f>G146*(1+L146/100)</f>
        <v>0</v>
      </c>
      <c r="N146" s="233">
        <v>1.2899999999999999E-3</v>
      </c>
      <c r="O146" s="233">
        <f>ROUND(E146*N146,2)</f>
        <v>0</v>
      </c>
      <c r="P146" s="233">
        <v>0</v>
      </c>
      <c r="Q146" s="233">
        <f>ROUND(E146*P146,2)</f>
        <v>0</v>
      </c>
      <c r="R146" s="233"/>
      <c r="S146" s="233" t="s">
        <v>210</v>
      </c>
      <c r="T146" s="234" t="s">
        <v>135</v>
      </c>
      <c r="U146" s="220">
        <v>0.53</v>
      </c>
      <c r="V146" s="220">
        <f>ROUND(E146*U146,2)</f>
        <v>0.53</v>
      </c>
      <c r="W146" s="220"/>
      <c r="X146" s="220" t="s">
        <v>161</v>
      </c>
      <c r="Y146" s="211"/>
      <c r="Z146" s="211"/>
      <c r="AA146" s="211"/>
      <c r="AB146" s="211"/>
      <c r="AC146" s="211"/>
      <c r="AD146" s="211"/>
      <c r="AE146" s="211"/>
      <c r="AF146" s="211"/>
      <c r="AG146" s="211" t="s">
        <v>162</v>
      </c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 x14ac:dyDescent="0.2">
      <c r="A147" s="218"/>
      <c r="B147" s="219"/>
      <c r="C147" s="250" t="s">
        <v>293</v>
      </c>
      <c r="D147" s="244"/>
      <c r="E147" s="245">
        <v>1</v>
      </c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11"/>
      <c r="Z147" s="211"/>
      <c r="AA147" s="211"/>
      <c r="AB147" s="211"/>
      <c r="AC147" s="211"/>
      <c r="AD147" s="211"/>
      <c r="AE147" s="211"/>
      <c r="AF147" s="211"/>
      <c r="AG147" s="211" t="s">
        <v>166</v>
      </c>
      <c r="AH147" s="211">
        <v>0</v>
      </c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1" x14ac:dyDescent="0.2">
      <c r="A148" s="218"/>
      <c r="B148" s="219"/>
      <c r="C148" s="251"/>
      <c r="D148" s="235"/>
      <c r="E148" s="235"/>
      <c r="F148" s="235"/>
      <c r="G148" s="235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11"/>
      <c r="Z148" s="211"/>
      <c r="AA148" s="211"/>
      <c r="AB148" s="211"/>
      <c r="AC148" s="211"/>
      <c r="AD148" s="211"/>
      <c r="AE148" s="211"/>
      <c r="AF148" s="211"/>
      <c r="AG148" s="211" t="s">
        <v>139</v>
      </c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outlineLevel="1" x14ac:dyDescent="0.2">
      <c r="A149" s="228">
        <v>42</v>
      </c>
      <c r="B149" s="229" t="s">
        <v>294</v>
      </c>
      <c r="C149" s="239" t="s">
        <v>295</v>
      </c>
      <c r="D149" s="230" t="s">
        <v>206</v>
      </c>
      <c r="E149" s="231">
        <v>5.7500000000000002E-2</v>
      </c>
      <c r="F149" s="232"/>
      <c r="G149" s="233">
        <f>ROUND(E149*F149,2)</f>
        <v>0</v>
      </c>
      <c r="H149" s="232"/>
      <c r="I149" s="233">
        <f>ROUND(E149*H149,2)</f>
        <v>0</v>
      </c>
      <c r="J149" s="232"/>
      <c r="K149" s="233">
        <f>ROUND(E149*J149,2)</f>
        <v>0</v>
      </c>
      <c r="L149" s="233">
        <v>21</v>
      </c>
      <c r="M149" s="233">
        <f>G149*(1+L149/100)</f>
        <v>0</v>
      </c>
      <c r="N149" s="233">
        <v>0</v>
      </c>
      <c r="O149" s="233">
        <f>ROUND(E149*N149,2)</f>
        <v>0</v>
      </c>
      <c r="P149" s="233">
        <v>0</v>
      </c>
      <c r="Q149" s="233">
        <f>ROUND(E149*P149,2)</f>
        <v>0</v>
      </c>
      <c r="R149" s="233" t="s">
        <v>220</v>
      </c>
      <c r="S149" s="233" t="s">
        <v>135</v>
      </c>
      <c r="T149" s="234" t="s">
        <v>135</v>
      </c>
      <c r="U149" s="220">
        <v>0</v>
      </c>
      <c r="V149" s="220">
        <f>ROUND(E149*U149,2)</f>
        <v>0</v>
      </c>
      <c r="W149" s="220"/>
      <c r="X149" s="220" t="s">
        <v>246</v>
      </c>
      <c r="Y149" s="211"/>
      <c r="Z149" s="211"/>
      <c r="AA149" s="211"/>
      <c r="AB149" s="211"/>
      <c r="AC149" s="211"/>
      <c r="AD149" s="211"/>
      <c r="AE149" s="211"/>
      <c r="AF149" s="211"/>
      <c r="AG149" s="211" t="s">
        <v>247</v>
      </c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outlineLevel="1" x14ac:dyDescent="0.2">
      <c r="A150" s="218"/>
      <c r="B150" s="219"/>
      <c r="C150" s="240"/>
      <c r="D150" s="236"/>
      <c r="E150" s="236"/>
      <c r="F150" s="236"/>
      <c r="G150" s="236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11"/>
      <c r="Z150" s="211"/>
      <c r="AA150" s="211"/>
      <c r="AB150" s="211"/>
      <c r="AC150" s="211"/>
      <c r="AD150" s="211"/>
      <c r="AE150" s="211"/>
      <c r="AF150" s="211"/>
      <c r="AG150" s="211" t="s">
        <v>139</v>
      </c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outlineLevel="1" x14ac:dyDescent="0.2">
      <c r="A151" s="228">
        <v>43</v>
      </c>
      <c r="B151" s="229" t="s">
        <v>244</v>
      </c>
      <c r="C151" s="239" t="s">
        <v>245</v>
      </c>
      <c r="D151" s="230" t="s">
        <v>206</v>
      </c>
      <c r="E151" s="231">
        <v>5.7500000000000002E-2</v>
      </c>
      <c r="F151" s="232"/>
      <c r="G151" s="233">
        <f>ROUND(E151*F151,2)</f>
        <v>0</v>
      </c>
      <c r="H151" s="232"/>
      <c r="I151" s="233">
        <f>ROUND(E151*H151,2)</f>
        <v>0</v>
      </c>
      <c r="J151" s="232"/>
      <c r="K151" s="233">
        <f>ROUND(E151*J151,2)</f>
        <v>0</v>
      </c>
      <c r="L151" s="233">
        <v>21</v>
      </c>
      <c r="M151" s="233">
        <f>G151*(1+L151/100)</f>
        <v>0</v>
      </c>
      <c r="N151" s="233">
        <v>0</v>
      </c>
      <c r="O151" s="233">
        <f>ROUND(E151*N151,2)</f>
        <v>0</v>
      </c>
      <c r="P151" s="233">
        <v>0</v>
      </c>
      <c r="Q151" s="233">
        <f>ROUND(E151*P151,2)</f>
        <v>0</v>
      </c>
      <c r="R151" s="233" t="s">
        <v>220</v>
      </c>
      <c r="S151" s="233" t="s">
        <v>135</v>
      </c>
      <c r="T151" s="234" t="s">
        <v>135</v>
      </c>
      <c r="U151" s="220">
        <v>0.49</v>
      </c>
      <c r="V151" s="220">
        <f>ROUND(E151*U151,2)</f>
        <v>0.03</v>
      </c>
      <c r="W151" s="220"/>
      <c r="X151" s="220" t="s">
        <v>246</v>
      </c>
      <c r="Y151" s="211"/>
      <c r="Z151" s="211"/>
      <c r="AA151" s="211"/>
      <c r="AB151" s="211"/>
      <c r="AC151" s="211"/>
      <c r="AD151" s="211"/>
      <c r="AE151" s="211"/>
      <c r="AF151" s="211"/>
      <c r="AG151" s="211" t="s">
        <v>247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outlineLevel="1" x14ac:dyDescent="0.2">
      <c r="A152" s="218"/>
      <c r="B152" s="219"/>
      <c r="C152" s="240"/>
      <c r="D152" s="236"/>
      <c r="E152" s="236"/>
      <c r="F152" s="236"/>
      <c r="G152" s="236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11"/>
      <c r="Z152" s="211"/>
      <c r="AA152" s="211"/>
      <c r="AB152" s="211"/>
      <c r="AC152" s="211"/>
      <c r="AD152" s="211"/>
      <c r="AE152" s="211"/>
      <c r="AF152" s="211"/>
      <c r="AG152" s="211" t="s">
        <v>139</v>
      </c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outlineLevel="1" x14ac:dyDescent="0.2">
      <c r="A153" s="228">
        <v>44</v>
      </c>
      <c r="B153" s="229" t="s">
        <v>248</v>
      </c>
      <c r="C153" s="239" t="s">
        <v>249</v>
      </c>
      <c r="D153" s="230" t="s">
        <v>206</v>
      </c>
      <c r="E153" s="231">
        <v>0.23</v>
      </c>
      <c r="F153" s="232"/>
      <c r="G153" s="233">
        <f>ROUND(E153*F153,2)</f>
        <v>0</v>
      </c>
      <c r="H153" s="232"/>
      <c r="I153" s="233">
        <f>ROUND(E153*H153,2)</f>
        <v>0</v>
      </c>
      <c r="J153" s="232"/>
      <c r="K153" s="233">
        <f>ROUND(E153*J153,2)</f>
        <v>0</v>
      </c>
      <c r="L153" s="233">
        <v>21</v>
      </c>
      <c r="M153" s="233">
        <f>G153*(1+L153/100)</f>
        <v>0</v>
      </c>
      <c r="N153" s="233">
        <v>0</v>
      </c>
      <c r="O153" s="233">
        <f>ROUND(E153*N153,2)</f>
        <v>0</v>
      </c>
      <c r="P153" s="233">
        <v>0</v>
      </c>
      <c r="Q153" s="233">
        <f>ROUND(E153*P153,2)</f>
        <v>0</v>
      </c>
      <c r="R153" s="233" t="s">
        <v>220</v>
      </c>
      <c r="S153" s="233" t="s">
        <v>135</v>
      </c>
      <c r="T153" s="234" t="s">
        <v>135</v>
      </c>
      <c r="U153" s="220">
        <v>0</v>
      </c>
      <c r="V153" s="220">
        <f>ROUND(E153*U153,2)</f>
        <v>0</v>
      </c>
      <c r="W153" s="220"/>
      <c r="X153" s="220" t="s">
        <v>246</v>
      </c>
      <c r="Y153" s="211"/>
      <c r="Z153" s="211"/>
      <c r="AA153" s="211"/>
      <c r="AB153" s="211"/>
      <c r="AC153" s="211"/>
      <c r="AD153" s="211"/>
      <c r="AE153" s="211"/>
      <c r="AF153" s="211"/>
      <c r="AG153" s="211" t="s">
        <v>247</v>
      </c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outlineLevel="1" x14ac:dyDescent="0.2">
      <c r="A154" s="218"/>
      <c r="B154" s="219"/>
      <c r="C154" s="240"/>
      <c r="D154" s="236"/>
      <c r="E154" s="236"/>
      <c r="F154" s="236"/>
      <c r="G154" s="236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11"/>
      <c r="Z154" s="211"/>
      <c r="AA154" s="211"/>
      <c r="AB154" s="211"/>
      <c r="AC154" s="211"/>
      <c r="AD154" s="211"/>
      <c r="AE154" s="211"/>
      <c r="AF154" s="211"/>
      <c r="AG154" s="211" t="s">
        <v>139</v>
      </c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28">
        <v>45</v>
      </c>
      <c r="B155" s="229" t="s">
        <v>250</v>
      </c>
      <c r="C155" s="239" t="s">
        <v>251</v>
      </c>
      <c r="D155" s="230" t="s">
        <v>206</v>
      </c>
      <c r="E155" s="231">
        <v>5.7500000000000002E-2</v>
      </c>
      <c r="F155" s="232"/>
      <c r="G155" s="233">
        <f>ROUND(E155*F155,2)</f>
        <v>0</v>
      </c>
      <c r="H155" s="232"/>
      <c r="I155" s="233">
        <f>ROUND(E155*H155,2)</f>
        <v>0</v>
      </c>
      <c r="J155" s="232"/>
      <c r="K155" s="233">
        <f>ROUND(E155*J155,2)</f>
        <v>0</v>
      </c>
      <c r="L155" s="233">
        <v>21</v>
      </c>
      <c r="M155" s="233">
        <f>G155*(1+L155/100)</f>
        <v>0</v>
      </c>
      <c r="N155" s="233">
        <v>0</v>
      </c>
      <c r="O155" s="233">
        <f>ROUND(E155*N155,2)</f>
        <v>0</v>
      </c>
      <c r="P155" s="233">
        <v>0</v>
      </c>
      <c r="Q155" s="233">
        <f>ROUND(E155*P155,2)</f>
        <v>0</v>
      </c>
      <c r="R155" s="233" t="s">
        <v>220</v>
      </c>
      <c r="S155" s="233" t="s">
        <v>135</v>
      </c>
      <c r="T155" s="234" t="s">
        <v>135</v>
      </c>
      <c r="U155" s="220">
        <v>0.94199999999999995</v>
      </c>
      <c r="V155" s="220">
        <f>ROUND(E155*U155,2)</f>
        <v>0.05</v>
      </c>
      <c r="W155" s="220"/>
      <c r="X155" s="220" t="s">
        <v>246</v>
      </c>
      <c r="Y155" s="211"/>
      <c r="Z155" s="211"/>
      <c r="AA155" s="211"/>
      <c r="AB155" s="211"/>
      <c r="AC155" s="211"/>
      <c r="AD155" s="211"/>
      <c r="AE155" s="211"/>
      <c r="AF155" s="211"/>
      <c r="AG155" s="211" t="s">
        <v>247</v>
      </c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 x14ac:dyDescent="0.2">
      <c r="A156" s="218"/>
      <c r="B156" s="219"/>
      <c r="C156" s="240"/>
      <c r="D156" s="236"/>
      <c r="E156" s="236"/>
      <c r="F156" s="236"/>
      <c r="G156" s="236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11"/>
      <c r="Z156" s="211"/>
      <c r="AA156" s="211"/>
      <c r="AB156" s="211"/>
      <c r="AC156" s="211"/>
      <c r="AD156" s="211"/>
      <c r="AE156" s="211"/>
      <c r="AF156" s="211"/>
      <c r="AG156" s="211" t="s">
        <v>139</v>
      </c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ht="22.5" outlineLevel="1" x14ac:dyDescent="0.2">
      <c r="A157" s="228">
        <v>46</v>
      </c>
      <c r="B157" s="229" t="s">
        <v>252</v>
      </c>
      <c r="C157" s="239" t="s">
        <v>253</v>
      </c>
      <c r="D157" s="230" t="s">
        <v>206</v>
      </c>
      <c r="E157" s="231">
        <v>0.115</v>
      </c>
      <c r="F157" s="232"/>
      <c r="G157" s="233">
        <f>ROUND(E157*F157,2)</f>
        <v>0</v>
      </c>
      <c r="H157" s="232"/>
      <c r="I157" s="233">
        <f>ROUND(E157*H157,2)</f>
        <v>0</v>
      </c>
      <c r="J157" s="232"/>
      <c r="K157" s="233">
        <f>ROUND(E157*J157,2)</f>
        <v>0</v>
      </c>
      <c r="L157" s="233">
        <v>21</v>
      </c>
      <c r="M157" s="233">
        <f>G157*(1+L157/100)</f>
        <v>0</v>
      </c>
      <c r="N157" s="233">
        <v>0</v>
      </c>
      <c r="O157" s="233">
        <f>ROUND(E157*N157,2)</f>
        <v>0</v>
      </c>
      <c r="P157" s="233">
        <v>0</v>
      </c>
      <c r="Q157" s="233">
        <f>ROUND(E157*P157,2)</f>
        <v>0</v>
      </c>
      <c r="R157" s="233" t="s">
        <v>220</v>
      </c>
      <c r="S157" s="233" t="s">
        <v>135</v>
      </c>
      <c r="T157" s="234" t="s">
        <v>135</v>
      </c>
      <c r="U157" s="220">
        <v>0.11</v>
      </c>
      <c r="V157" s="220">
        <f>ROUND(E157*U157,2)</f>
        <v>0.01</v>
      </c>
      <c r="W157" s="220"/>
      <c r="X157" s="220" t="s">
        <v>246</v>
      </c>
      <c r="Y157" s="211"/>
      <c r="Z157" s="211"/>
      <c r="AA157" s="211"/>
      <c r="AB157" s="211"/>
      <c r="AC157" s="211"/>
      <c r="AD157" s="211"/>
      <c r="AE157" s="211"/>
      <c r="AF157" s="211"/>
      <c r="AG157" s="211" t="s">
        <v>247</v>
      </c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1" x14ac:dyDescent="0.2">
      <c r="A158" s="218"/>
      <c r="B158" s="219"/>
      <c r="C158" s="240"/>
      <c r="D158" s="236"/>
      <c r="E158" s="236"/>
      <c r="F158" s="236"/>
      <c r="G158" s="236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11"/>
      <c r="Z158" s="211"/>
      <c r="AA158" s="211"/>
      <c r="AB158" s="211"/>
      <c r="AC158" s="211"/>
      <c r="AD158" s="211"/>
      <c r="AE158" s="211"/>
      <c r="AF158" s="211"/>
      <c r="AG158" s="211" t="s">
        <v>139</v>
      </c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x14ac:dyDescent="0.2">
      <c r="A159" s="222" t="s">
        <v>130</v>
      </c>
      <c r="B159" s="223" t="s">
        <v>87</v>
      </c>
      <c r="C159" s="238" t="s">
        <v>88</v>
      </c>
      <c r="D159" s="224"/>
      <c r="E159" s="225"/>
      <c r="F159" s="226"/>
      <c r="G159" s="226">
        <f>SUMIF(AG160:AG173,"&lt;&gt;NOR",G160:G173)</f>
        <v>0</v>
      </c>
      <c r="H159" s="226"/>
      <c r="I159" s="226">
        <f>SUM(I160:I173)</f>
        <v>0</v>
      </c>
      <c r="J159" s="226"/>
      <c r="K159" s="226">
        <f>SUM(K160:K173)</f>
        <v>0</v>
      </c>
      <c r="L159" s="226"/>
      <c r="M159" s="226">
        <f>SUM(M160:M173)</f>
        <v>0</v>
      </c>
      <c r="N159" s="226"/>
      <c r="O159" s="226">
        <f>SUM(O160:O173)</f>
        <v>0.03</v>
      </c>
      <c r="P159" s="226"/>
      <c r="Q159" s="226">
        <f>SUM(Q160:Q173)</f>
        <v>0</v>
      </c>
      <c r="R159" s="226"/>
      <c r="S159" s="226"/>
      <c r="T159" s="227"/>
      <c r="U159" s="221"/>
      <c r="V159" s="221">
        <f>SUM(V160:V173)</f>
        <v>5.93</v>
      </c>
      <c r="W159" s="221"/>
      <c r="X159" s="221"/>
      <c r="AG159" t="s">
        <v>131</v>
      </c>
    </row>
    <row r="160" spans="1:60" outlineLevel="1" x14ac:dyDescent="0.2">
      <c r="A160" s="228">
        <v>47</v>
      </c>
      <c r="B160" s="229" t="s">
        <v>296</v>
      </c>
      <c r="C160" s="239" t="s">
        <v>297</v>
      </c>
      <c r="D160" s="230" t="s">
        <v>227</v>
      </c>
      <c r="E160" s="231">
        <v>7.5</v>
      </c>
      <c r="F160" s="232"/>
      <c r="G160" s="233">
        <f>ROUND(E160*F160,2)</f>
        <v>0</v>
      </c>
      <c r="H160" s="232"/>
      <c r="I160" s="233">
        <f>ROUND(E160*H160,2)</f>
        <v>0</v>
      </c>
      <c r="J160" s="232"/>
      <c r="K160" s="233">
        <f>ROUND(E160*J160,2)</f>
        <v>0</v>
      </c>
      <c r="L160" s="233">
        <v>21</v>
      </c>
      <c r="M160" s="233">
        <f>G160*(1+L160/100)</f>
        <v>0</v>
      </c>
      <c r="N160" s="233">
        <v>0</v>
      </c>
      <c r="O160" s="233">
        <f>ROUND(E160*N160,2)</f>
        <v>0</v>
      </c>
      <c r="P160" s="233">
        <v>0</v>
      </c>
      <c r="Q160" s="233">
        <f>ROUND(E160*P160,2)</f>
        <v>0</v>
      </c>
      <c r="R160" s="233" t="s">
        <v>298</v>
      </c>
      <c r="S160" s="233" t="s">
        <v>135</v>
      </c>
      <c r="T160" s="234" t="s">
        <v>135</v>
      </c>
      <c r="U160" s="220">
        <v>0.37</v>
      </c>
      <c r="V160" s="220">
        <f>ROUND(E160*U160,2)</f>
        <v>2.78</v>
      </c>
      <c r="W160" s="220"/>
      <c r="X160" s="220" t="s">
        <v>161</v>
      </c>
      <c r="Y160" s="211"/>
      <c r="Z160" s="211"/>
      <c r="AA160" s="211"/>
      <c r="AB160" s="211"/>
      <c r="AC160" s="211"/>
      <c r="AD160" s="211"/>
      <c r="AE160" s="211"/>
      <c r="AF160" s="211"/>
      <c r="AG160" s="211" t="s">
        <v>162</v>
      </c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1" x14ac:dyDescent="0.2">
      <c r="A161" s="218"/>
      <c r="B161" s="219"/>
      <c r="C161" s="250" t="s">
        <v>299</v>
      </c>
      <c r="D161" s="244"/>
      <c r="E161" s="245">
        <v>7.5</v>
      </c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11"/>
      <c r="Z161" s="211"/>
      <c r="AA161" s="211"/>
      <c r="AB161" s="211"/>
      <c r="AC161" s="211"/>
      <c r="AD161" s="211"/>
      <c r="AE161" s="211"/>
      <c r="AF161" s="211"/>
      <c r="AG161" s="211" t="s">
        <v>166</v>
      </c>
      <c r="AH161" s="211">
        <v>0</v>
      </c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outlineLevel="1" x14ac:dyDescent="0.2">
      <c r="A162" s="218"/>
      <c r="B162" s="219"/>
      <c r="C162" s="251"/>
      <c r="D162" s="235"/>
      <c r="E162" s="235"/>
      <c r="F162" s="235"/>
      <c r="G162" s="235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11"/>
      <c r="Z162" s="211"/>
      <c r="AA162" s="211"/>
      <c r="AB162" s="211"/>
      <c r="AC162" s="211"/>
      <c r="AD162" s="211"/>
      <c r="AE162" s="211"/>
      <c r="AF162" s="211"/>
      <c r="AG162" s="211" t="s">
        <v>139</v>
      </c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ht="22.5" outlineLevel="1" x14ac:dyDescent="0.2">
      <c r="A163" s="228">
        <v>48</v>
      </c>
      <c r="B163" s="229" t="s">
        <v>300</v>
      </c>
      <c r="C163" s="239" t="s">
        <v>301</v>
      </c>
      <c r="D163" s="230" t="s">
        <v>174</v>
      </c>
      <c r="E163" s="231">
        <v>4</v>
      </c>
      <c r="F163" s="232"/>
      <c r="G163" s="233">
        <f>ROUND(E163*F163,2)</f>
        <v>0</v>
      </c>
      <c r="H163" s="232"/>
      <c r="I163" s="233">
        <f>ROUND(E163*H163,2)</f>
        <v>0</v>
      </c>
      <c r="J163" s="232"/>
      <c r="K163" s="233">
        <f>ROUND(E163*J163,2)</f>
        <v>0</v>
      </c>
      <c r="L163" s="233">
        <v>21</v>
      </c>
      <c r="M163" s="233">
        <f>G163*(1+L163/100)</f>
        <v>0</v>
      </c>
      <c r="N163" s="233">
        <v>0</v>
      </c>
      <c r="O163" s="233">
        <f>ROUND(E163*N163,2)</f>
        <v>0</v>
      </c>
      <c r="P163" s="233">
        <v>0</v>
      </c>
      <c r="Q163" s="233">
        <f>ROUND(E163*P163,2)</f>
        <v>0</v>
      </c>
      <c r="R163" s="233" t="s">
        <v>298</v>
      </c>
      <c r="S163" s="233" t="s">
        <v>135</v>
      </c>
      <c r="T163" s="234" t="s">
        <v>135</v>
      </c>
      <c r="U163" s="220">
        <v>0.75</v>
      </c>
      <c r="V163" s="220">
        <f>ROUND(E163*U163,2)</f>
        <v>3</v>
      </c>
      <c r="W163" s="220"/>
      <c r="X163" s="220" t="s">
        <v>161</v>
      </c>
      <c r="Y163" s="211"/>
      <c r="Z163" s="211"/>
      <c r="AA163" s="211"/>
      <c r="AB163" s="211"/>
      <c r="AC163" s="211"/>
      <c r="AD163" s="211"/>
      <c r="AE163" s="211"/>
      <c r="AF163" s="211"/>
      <c r="AG163" s="211" t="s">
        <v>162</v>
      </c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1" x14ac:dyDescent="0.2">
      <c r="A164" s="218"/>
      <c r="B164" s="219"/>
      <c r="C164" s="240"/>
      <c r="D164" s="236"/>
      <c r="E164" s="236"/>
      <c r="F164" s="236"/>
      <c r="G164" s="236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11"/>
      <c r="Z164" s="211"/>
      <c r="AA164" s="211"/>
      <c r="AB164" s="211"/>
      <c r="AC164" s="211"/>
      <c r="AD164" s="211"/>
      <c r="AE164" s="211"/>
      <c r="AF164" s="211"/>
      <c r="AG164" s="211" t="s">
        <v>139</v>
      </c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ht="22.5" outlineLevel="1" x14ac:dyDescent="0.2">
      <c r="A165" s="228">
        <v>49</v>
      </c>
      <c r="B165" s="229" t="s">
        <v>302</v>
      </c>
      <c r="C165" s="239" t="s">
        <v>303</v>
      </c>
      <c r="D165" s="230" t="s">
        <v>174</v>
      </c>
      <c r="E165" s="231">
        <v>1</v>
      </c>
      <c r="F165" s="232"/>
      <c r="G165" s="233">
        <f>ROUND(E165*F165,2)</f>
        <v>0</v>
      </c>
      <c r="H165" s="232"/>
      <c r="I165" s="233">
        <f>ROUND(E165*H165,2)</f>
        <v>0</v>
      </c>
      <c r="J165" s="232"/>
      <c r="K165" s="233">
        <f>ROUND(E165*J165,2)</f>
        <v>0</v>
      </c>
      <c r="L165" s="233">
        <v>21</v>
      </c>
      <c r="M165" s="233">
        <f>G165*(1+L165/100)</f>
        <v>0</v>
      </c>
      <c r="N165" s="233">
        <v>7.0000000000000001E-3</v>
      </c>
      <c r="O165" s="233">
        <f>ROUND(E165*N165,2)</f>
        <v>0.01</v>
      </c>
      <c r="P165" s="233">
        <v>0</v>
      </c>
      <c r="Q165" s="233">
        <f>ROUND(E165*P165,2)</f>
        <v>0</v>
      </c>
      <c r="R165" s="233" t="s">
        <v>274</v>
      </c>
      <c r="S165" s="233" t="s">
        <v>135</v>
      </c>
      <c r="T165" s="234" t="s">
        <v>135</v>
      </c>
      <c r="U165" s="220">
        <v>0</v>
      </c>
      <c r="V165" s="220">
        <f>ROUND(E165*U165,2)</f>
        <v>0</v>
      </c>
      <c r="W165" s="220"/>
      <c r="X165" s="220" t="s">
        <v>275</v>
      </c>
      <c r="Y165" s="211"/>
      <c r="Z165" s="211"/>
      <c r="AA165" s="211"/>
      <c r="AB165" s="211"/>
      <c r="AC165" s="211"/>
      <c r="AD165" s="211"/>
      <c r="AE165" s="211"/>
      <c r="AF165" s="211"/>
      <c r="AG165" s="211" t="s">
        <v>276</v>
      </c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1" x14ac:dyDescent="0.2">
      <c r="A166" s="218"/>
      <c r="B166" s="219"/>
      <c r="C166" s="240"/>
      <c r="D166" s="236"/>
      <c r="E166" s="236"/>
      <c r="F166" s="236"/>
      <c r="G166" s="236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11"/>
      <c r="Z166" s="211"/>
      <c r="AA166" s="211"/>
      <c r="AB166" s="211"/>
      <c r="AC166" s="211"/>
      <c r="AD166" s="211"/>
      <c r="AE166" s="211"/>
      <c r="AF166" s="211"/>
      <c r="AG166" s="211" t="s">
        <v>139</v>
      </c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ht="22.5" outlineLevel="1" x14ac:dyDescent="0.2">
      <c r="A167" s="228">
        <v>50</v>
      </c>
      <c r="B167" s="229" t="s">
        <v>304</v>
      </c>
      <c r="C167" s="239" t="s">
        <v>305</v>
      </c>
      <c r="D167" s="230" t="s">
        <v>174</v>
      </c>
      <c r="E167" s="231">
        <v>4</v>
      </c>
      <c r="F167" s="232"/>
      <c r="G167" s="233">
        <f>ROUND(E167*F167,2)</f>
        <v>0</v>
      </c>
      <c r="H167" s="232"/>
      <c r="I167" s="233">
        <f>ROUND(E167*H167,2)</f>
        <v>0</v>
      </c>
      <c r="J167" s="232"/>
      <c r="K167" s="233">
        <f>ROUND(E167*J167,2)</f>
        <v>0</v>
      </c>
      <c r="L167" s="233">
        <v>21</v>
      </c>
      <c r="M167" s="233">
        <f>G167*(1+L167/100)</f>
        <v>0</v>
      </c>
      <c r="N167" s="233">
        <v>5.9999999999999995E-4</v>
      </c>
      <c r="O167" s="233">
        <f>ROUND(E167*N167,2)</f>
        <v>0</v>
      </c>
      <c r="P167" s="233">
        <v>0</v>
      </c>
      <c r="Q167" s="233">
        <f>ROUND(E167*P167,2)</f>
        <v>0</v>
      </c>
      <c r="R167" s="233" t="s">
        <v>274</v>
      </c>
      <c r="S167" s="233" t="s">
        <v>135</v>
      </c>
      <c r="T167" s="234" t="s">
        <v>135</v>
      </c>
      <c r="U167" s="220">
        <v>0</v>
      </c>
      <c r="V167" s="220">
        <f>ROUND(E167*U167,2)</f>
        <v>0</v>
      </c>
      <c r="W167" s="220"/>
      <c r="X167" s="220" t="s">
        <v>275</v>
      </c>
      <c r="Y167" s="211"/>
      <c r="Z167" s="211"/>
      <c r="AA167" s="211"/>
      <c r="AB167" s="211"/>
      <c r="AC167" s="211"/>
      <c r="AD167" s="211"/>
      <c r="AE167" s="211"/>
      <c r="AF167" s="211"/>
      <c r="AG167" s="211" t="s">
        <v>276</v>
      </c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1" x14ac:dyDescent="0.2">
      <c r="A168" s="218"/>
      <c r="B168" s="219"/>
      <c r="C168" s="240"/>
      <c r="D168" s="236"/>
      <c r="E168" s="236"/>
      <c r="F168" s="236"/>
      <c r="G168" s="236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1"/>
      <c r="Z168" s="211"/>
      <c r="AA168" s="211"/>
      <c r="AB168" s="211"/>
      <c r="AC168" s="211"/>
      <c r="AD168" s="211"/>
      <c r="AE168" s="211"/>
      <c r="AF168" s="211"/>
      <c r="AG168" s="211" t="s">
        <v>139</v>
      </c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ht="22.5" outlineLevel="1" x14ac:dyDescent="0.2">
      <c r="A169" s="228">
        <v>51</v>
      </c>
      <c r="B169" s="229" t="s">
        <v>306</v>
      </c>
      <c r="C169" s="239" t="s">
        <v>307</v>
      </c>
      <c r="D169" s="230" t="s">
        <v>174</v>
      </c>
      <c r="E169" s="231">
        <v>3</v>
      </c>
      <c r="F169" s="232"/>
      <c r="G169" s="233">
        <f>ROUND(E169*F169,2)</f>
        <v>0</v>
      </c>
      <c r="H169" s="232"/>
      <c r="I169" s="233">
        <f>ROUND(E169*H169,2)</f>
        <v>0</v>
      </c>
      <c r="J169" s="232"/>
      <c r="K169" s="233">
        <f>ROUND(E169*J169,2)</f>
        <v>0</v>
      </c>
      <c r="L169" s="233">
        <v>21</v>
      </c>
      <c r="M169" s="233">
        <f>G169*(1+L169/100)</f>
        <v>0</v>
      </c>
      <c r="N169" s="233">
        <v>6.7799999999999996E-3</v>
      </c>
      <c r="O169" s="233">
        <f>ROUND(E169*N169,2)</f>
        <v>0.02</v>
      </c>
      <c r="P169" s="233">
        <v>0</v>
      </c>
      <c r="Q169" s="233">
        <f>ROUND(E169*P169,2)</f>
        <v>0</v>
      </c>
      <c r="R169" s="233" t="s">
        <v>274</v>
      </c>
      <c r="S169" s="233" t="s">
        <v>135</v>
      </c>
      <c r="T169" s="234" t="s">
        <v>135</v>
      </c>
      <c r="U169" s="220">
        <v>0</v>
      </c>
      <c r="V169" s="220">
        <f>ROUND(E169*U169,2)</f>
        <v>0</v>
      </c>
      <c r="W169" s="220"/>
      <c r="X169" s="220" t="s">
        <v>275</v>
      </c>
      <c r="Y169" s="211"/>
      <c r="Z169" s="211"/>
      <c r="AA169" s="211"/>
      <c r="AB169" s="211"/>
      <c r="AC169" s="211"/>
      <c r="AD169" s="211"/>
      <c r="AE169" s="211"/>
      <c r="AF169" s="211"/>
      <c r="AG169" s="211" t="s">
        <v>276</v>
      </c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outlineLevel="1" x14ac:dyDescent="0.2">
      <c r="A170" s="218"/>
      <c r="B170" s="219"/>
      <c r="C170" s="240"/>
      <c r="D170" s="236"/>
      <c r="E170" s="236"/>
      <c r="F170" s="236"/>
      <c r="G170" s="236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11"/>
      <c r="Z170" s="211"/>
      <c r="AA170" s="211"/>
      <c r="AB170" s="211"/>
      <c r="AC170" s="211"/>
      <c r="AD170" s="211"/>
      <c r="AE170" s="211"/>
      <c r="AF170" s="211"/>
      <c r="AG170" s="211" t="s">
        <v>139</v>
      </c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outlineLevel="1" x14ac:dyDescent="0.2">
      <c r="A171" s="228">
        <v>52</v>
      </c>
      <c r="B171" s="229" t="s">
        <v>308</v>
      </c>
      <c r="C171" s="239" t="s">
        <v>309</v>
      </c>
      <c r="D171" s="230" t="s">
        <v>206</v>
      </c>
      <c r="E171" s="231">
        <v>2.9739999999999999E-2</v>
      </c>
      <c r="F171" s="232"/>
      <c r="G171" s="233">
        <f>ROUND(E171*F171,2)</f>
        <v>0</v>
      </c>
      <c r="H171" s="232"/>
      <c r="I171" s="233">
        <f>ROUND(E171*H171,2)</f>
        <v>0</v>
      </c>
      <c r="J171" s="232"/>
      <c r="K171" s="233">
        <f>ROUND(E171*J171,2)</f>
        <v>0</v>
      </c>
      <c r="L171" s="233">
        <v>21</v>
      </c>
      <c r="M171" s="233">
        <f>G171*(1+L171/100)</f>
        <v>0</v>
      </c>
      <c r="N171" s="233">
        <v>0</v>
      </c>
      <c r="O171" s="233">
        <f>ROUND(E171*N171,2)</f>
        <v>0</v>
      </c>
      <c r="P171" s="233">
        <v>0</v>
      </c>
      <c r="Q171" s="233">
        <f>ROUND(E171*P171,2)</f>
        <v>0</v>
      </c>
      <c r="R171" s="233" t="s">
        <v>298</v>
      </c>
      <c r="S171" s="233" t="s">
        <v>135</v>
      </c>
      <c r="T171" s="234" t="s">
        <v>135</v>
      </c>
      <c r="U171" s="220">
        <v>5.0640000000000001</v>
      </c>
      <c r="V171" s="220">
        <f>ROUND(E171*U171,2)</f>
        <v>0.15</v>
      </c>
      <c r="W171" s="220"/>
      <c r="X171" s="220" t="s">
        <v>258</v>
      </c>
      <c r="Y171" s="211"/>
      <c r="Z171" s="211"/>
      <c r="AA171" s="211"/>
      <c r="AB171" s="211"/>
      <c r="AC171" s="211"/>
      <c r="AD171" s="211"/>
      <c r="AE171" s="211"/>
      <c r="AF171" s="211"/>
      <c r="AG171" s="211" t="s">
        <v>259</v>
      </c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outlineLevel="1" x14ac:dyDescent="0.2">
      <c r="A172" s="218"/>
      <c r="B172" s="219"/>
      <c r="C172" s="249" t="s">
        <v>310</v>
      </c>
      <c r="D172" s="246"/>
      <c r="E172" s="246"/>
      <c r="F172" s="246"/>
      <c r="G172" s="246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11"/>
      <c r="Z172" s="211"/>
      <c r="AA172" s="211"/>
      <c r="AB172" s="211"/>
      <c r="AC172" s="211"/>
      <c r="AD172" s="211"/>
      <c r="AE172" s="211"/>
      <c r="AF172" s="211"/>
      <c r="AG172" s="211" t="s">
        <v>164</v>
      </c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 x14ac:dyDescent="0.2">
      <c r="A173" s="218"/>
      <c r="B173" s="219"/>
      <c r="C173" s="251"/>
      <c r="D173" s="235"/>
      <c r="E173" s="235"/>
      <c r="F173" s="235"/>
      <c r="G173" s="235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11"/>
      <c r="Z173" s="211"/>
      <c r="AA173" s="211"/>
      <c r="AB173" s="211"/>
      <c r="AC173" s="211"/>
      <c r="AD173" s="211"/>
      <c r="AE173" s="211"/>
      <c r="AF173" s="211"/>
      <c r="AG173" s="211" t="s">
        <v>139</v>
      </c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x14ac:dyDescent="0.2">
      <c r="A174" s="222" t="s">
        <v>130</v>
      </c>
      <c r="B174" s="223" t="s">
        <v>89</v>
      </c>
      <c r="C174" s="238" t="s">
        <v>90</v>
      </c>
      <c r="D174" s="224"/>
      <c r="E174" s="225"/>
      <c r="F174" s="226"/>
      <c r="G174" s="226">
        <f>SUMIF(AG175:AG186,"&lt;&gt;NOR",G175:G186)</f>
        <v>0</v>
      </c>
      <c r="H174" s="226"/>
      <c r="I174" s="226">
        <f>SUM(I175:I186)</f>
        <v>0</v>
      </c>
      <c r="J174" s="226"/>
      <c r="K174" s="226">
        <f>SUM(K175:K186)</f>
        <v>0</v>
      </c>
      <c r="L174" s="226"/>
      <c r="M174" s="226">
        <f>SUM(M175:M186)</f>
        <v>0</v>
      </c>
      <c r="N174" s="226"/>
      <c r="O174" s="226">
        <f>SUM(O175:O186)</f>
        <v>0.27</v>
      </c>
      <c r="P174" s="226"/>
      <c r="Q174" s="226">
        <f>SUM(Q175:Q186)</f>
        <v>0</v>
      </c>
      <c r="R174" s="226"/>
      <c r="S174" s="226"/>
      <c r="T174" s="227"/>
      <c r="U174" s="221"/>
      <c r="V174" s="221">
        <f>SUM(V175:V186)</f>
        <v>0.59</v>
      </c>
      <c r="W174" s="221"/>
      <c r="X174" s="221"/>
      <c r="AG174" t="s">
        <v>131</v>
      </c>
    </row>
    <row r="175" spans="1:60" ht="22.5" outlineLevel="1" x14ac:dyDescent="0.2">
      <c r="A175" s="228">
        <v>53</v>
      </c>
      <c r="B175" s="229" t="s">
        <v>311</v>
      </c>
      <c r="C175" s="239" t="s">
        <v>312</v>
      </c>
      <c r="D175" s="230" t="s">
        <v>313</v>
      </c>
      <c r="E175" s="231">
        <v>1</v>
      </c>
      <c r="F175" s="232"/>
      <c r="G175" s="233">
        <f>ROUND(E175*F175,2)</f>
        <v>0</v>
      </c>
      <c r="H175" s="232"/>
      <c r="I175" s="233">
        <f>ROUND(E175*H175,2)</f>
        <v>0</v>
      </c>
      <c r="J175" s="232"/>
      <c r="K175" s="233">
        <f>ROUND(E175*J175,2)</f>
        <v>0</v>
      </c>
      <c r="L175" s="233">
        <v>21</v>
      </c>
      <c r="M175" s="233">
        <f>G175*(1+L175/100)</f>
        <v>0</v>
      </c>
      <c r="N175" s="233">
        <v>0.08</v>
      </c>
      <c r="O175" s="233">
        <f>ROUND(E175*N175,2)</f>
        <v>0.08</v>
      </c>
      <c r="P175" s="233">
        <v>0</v>
      </c>
      <c r="Q175" s="233">
        <f>ROUND(E175*P175,2)</f>
        <v>0</v>
      </c>
      <c r="R175" s="233"/>
      <c r="S175" s="233" t="s">
        <v>210</v>
      </c>
      <c r="T175" s="234" t="s">
        <v>136</v>
      </c>
      <c r="U175" s="220">
        <v>0</v>
      </c>
      <c r="V175" s="220">
        <f>ROUND(E175*U175,2)</f>
        <v>0</v>
      </c>
      <c r="W175" s="220"/>
      <c r="X175" s="220" t="s">
        <v>161</v>
      </c>
      <c r="Y175" s="211"/>
      <c r="Z175" s="211"/>
      <c r="AA175" s="211"/>
      <c r="AB175" s="211"/>
      <c r="AC175" s="211"/>
      <c r="AD175" s="211"/>
      <c r="AE175" s="211"/>
      <c r="AF175" s="211"/>
      <c r="AG175" s="211" t="s">
        <v>162</v>
      </c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ht="45" outlineLevel="1" x14ac:dyDescent="0.2">
      <c r="A176" s="218"/>
      <c r="B176" s="219"/>
      <c r="C176" s="252" t="s">
        <v>314</v>
      </c>
      <c r="D176" s="248"/>
      <c r="E176" s="248"/>
      <c r="F176" s="248"/>
      <c r="G176" s="248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11"/>
      <c r="Z176" s="211"/>
      <c r="AA176" s="211"/>
      <c r="AB176" s="211"/>
      <c r="AC176" s="211"/>
      <c r="AD176" s="211"/>
      <c r="AE176" s="211"/>
      <c r="AF176" s="211"/>
      <c r="AG176" s="211" t="s">
        <v>216</v>
      </c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47" t="str">
        <f>C176</f>
        <v>Dveře v provedení s jádrem z minerální vaty, oboustranně kašírované lakovaným pozinkovaným plechem. Dveře budou obsahovat protipožární zpěnitelnou větrací mřížku 100/300mm, budou vybaveny oboustranně klikou, kováním s panikovou funkcí zajišťující únik z mírnosti i při zamčeném stavu. Barva dveří světle šedá, kování nerezové. Vložka zámku v systému generálního klíče. Osadit samozavíračem s koncovou zarážkou</v>
      </c>
      <c r="BB176" s="211"/>
      <c r="BC176" s="211"/>
      <c r="BD176" s="211"/>
      <c r="BE176" s="211"/>
      <c r="BF176" s="211"/>
      <c r="BG176" s="211"/>
      <c r="BH176" s="211"/>
    </row>
    <row r="177" spans="1:60" outlineLevel="1" x14ac:dyDescent="0.2">
      <c r="A177" s="218"/>
      <c r="B177" s="219"/>
      <c r="C177" s="251"/>
      <c r="D177" s="235"/>
      <c r="E177" s="235"/>
      <c r="F177" s="235"/>
      <c r="G177" s="235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11"/>
      <c r="Z177" s="211"/>
      <c r="AA177" s="211"/>
      <c r="AB177" s="211"/>
      <c r="AC177" s="211"/>
      <c r="AD177" s="211"/>
      <c r="AE177" s="211"/>
      <c r="AF177" s="211"/>
      <c r="AG177" s="211" t="s">
        <v>139</v>
      </c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ht="22.5" outlineLevel="1" x14ac:dyDescent="0.2">
      <c r="A178" s="228">
        <v>54</v>
      </c>
      <c r="B178" s="229" t="s">
        <v>315</v>
      </c>
      <c r="C178" s="239" t="s">
        <v>316</v>
      </c>
      <c r="D178" s="230" t="s">
        <v>313</v>
      </c>
      <c r="E178" s="231">
        <v>1</v>
      </c>
      <c r="F178" s="232"/>
      <c r="G178" s="233">
        <f>ROUND(E178*F178,2)</f>
        <v>0</v>
      </c>
      <c r="H178" s="232"/>
      <c r="I178" s="233">
        <f>ROUND(E178*H178,2)</f>
        <v>0</v>
      </c>
      <c r="J178" s="232"/>
      <c r="K178" s="233">
        <f>ROUND(E178*J178,2)</f>
        <v>0</v>
      </c>
      <c r="L178" s="233">
        <v>21</v>
      </c>
      <c r="M178" s="233">
        <f>G178*(1+L178/100)</f>
        <v>0</v>
      </c>
      <c r="N178" s="233">
        <v>8.5000000000000006E-2</v>
      </c>
      <c r="O178" s="233">
        <f>ROUND(E178*N178,2)</f>
        <v>0.09</v>
      </c>
      <c r="P178" s="233">
        <v>0</v>
      </c>
      <c r="Q178" s="233">
        <f>ROUND(E178*P178,2)</f>
        <v>0</v>
      </c>
      <c r="R178" s="233"/>
      <c r="S178" s="233" t="s">
        <v>210</v>
      </c>
      <c r="T178" s="234" t="s">
        <v>136</v>
      </c>
      <c r="U178" s="220">
        <v>0</v>
      </c>
      <c r="V178" s="220">
        <f>ROUND(E178*U178,2)</f>
        <v>0</v>
      </c>
      <c r="W178" s="220"/>
      <c r="X178" s="220" t="s">
        <v>161</v>
      </c>
      <c r="Y178" s="211"/>
      <c r="Z178" s="211"/>
      <c r="AA178" s="211"/>
      <c r="AB178" s="211"/>
      <c r="AC178" s="211"/>
      <c r="AD178" s="211"/>
      <c r="AE178" s="211"/>
      <c r="AF178" s="211"/>
      <c r="AG178" s="211" t="s">
        <v>162</v>
      </c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ht="45" outlineLevel="1" x14ac:dyDescent="0.2">
      <c r="A179" s="218"/>
      <c r="B179" s="219"/>
      <c r="C179" s="252" t="s">
        <v>314</v>
      </c>
      <c r="D179" s="248"/>
      <c r="E179" s="248"/>
      <c r="F179" s="248"/>
      <c r="G179" s="248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11"/>
      <c r="Z179" s="211"/>
      <c r="AA179" s="211"/>
      <c r="AB179" s="211"/>
      <c r="AC179" s="211"/>
      <c r="AD179" s="211"/>
      <c r="AE179" s="211"/>
      <c r="AF179" s="211"/>
      <c r="AG179" s="211" t="s">
        <v>216</v>
      </c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47" t="str">
        <f>C179</f>
        <v>Dveře v provedení s jádrem z minerální vaty, oboustranně kašírované lakovaným pozinkovaným plechem. Dveře budou obsahovat protipožární zpěnitelnou větrací mřížku 100/300mm, budou vybaveny oboustranně klikou, kováním s panikovou funkcí zajišťující únik z mírnosti i při zamčeném stavu. Barva dveří světle šedá, kování nerezové. Vložka zámku v systému generálního klíče. Osadit samozavíračem s koncovou zarážkou</v>
      </c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18"/>
      <c r="B180" s="219"/>
      <c r="C180" s="251"/>
      <c r="D180" s="235"/>
      <c r="E180" s="235"/>
      <c r="F180" s="235"/>
      <c r="G180" s="235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11"/>
      <c r="Z180" s="211"/>
      <c r="AA180" s="211"/>
      <c r="AB180" s="211"/>
      <c r="AC180" s="211"/>
      <c r="AD180" s="211"/>
      <c r="AE180" s="211"/>
      <c r="AF180" s="211"/>
      <c r="AG180" s="211" t="s">
        <v>139</v>
      </c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ht="22.5" outlineLevel="1" x14ac:dyDescent="0.2">
      <c r="A181" s="228">
        <v>55</v>
      </c>
      <c r="B181" s="229" t="s">
        <v>317</v>
      </c>
      <c r="C181" s="239" t="s">
        <v>318</v>
      </c>
      <c r="D181" s="230" t="s">
        <v>313</v>
      </c>
      <c r="E181" s="231">
        <v>1</v>
      </c>
      <c r="F181" s="232"/>
      <c r="G181" s="233">
        <f>ROUND(E181*F181,2)</f>
        <v>0</v>
      </c>
      <c r="H181" s="232"/>
      <c r="I181" s="233">
        <f>ROUND(E181*H181,2)</f>
        <v>0</v>
      </c>
      <c r="J181" s="232"/>
      <c r="K181" s="233">
        <f>ROUND(E181*J181,2)</f>
        <v>0</v>
      </c>
      <c r="L181" s="233">
        <v>21</v>
      </c>
      <c r="M181" s="233">
        <f>G181*(1+L181/100)</f>
        <v>0</v>
      </c>
      <c r="N181" s="233">
        <v>9.8000000000000004E-2</v>
      </c>
      <c r="O181" s="233">
        <f>ROUND(E181*N181,2)</f>
        <v>0.1</v>
      </c>
      <c r="P181" s="233">
        <v>0</v>
      </c>
      <c r="Q181" s="233">
        <f>ROUND(E181*P181,2)</f>
        <v>0</v>
      </c>
      <c r="R181" s="233"/>
      <c r="S181" s="233" t="s">
        <v>210</v>
      </c>
      <c r="T181" s="234" t="s">
        <v>136</v>
      </c>
      <c r="U181" s="220">
        <v>0</v>
      </c>
      <c r="V181" s="220">
        <f>ROUND(E181*U181,2)</f>
        <v>0</v>
      </c>
      <c r="W181" s="220"/>
      <c r="X181" s="220" t="s">
        <v>161</v>
      </c>
      <c r="Y181" s="211"/>
      <c r="Z181" s="211"/>
      <c r="AA181" s="211"/>
      <c r="AB181" s="211"/>
      <c r="AC181" s="211"/>
      <c r="AD181" s="211"/>
      <c r="AE181" s="211"/>
      <c r="AF181" s="211"/>
      <c r="AG181" s="211" t="s">
        <v>162</v>
      </c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ht="45" outlineLevel="1" x14ac:dyDescent="0.2">
      <c r="A182" s="218"/>
      <c r="B182" s="219"/>
      <c r="C182" s="252" t="s">
        <v>314</v>
      </c>
      <c r="D182" s="248"/>
      <c r="E182" s="248"/>
      <c r="F182" s="248"/>
      <c r="G182" s="248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11"/>
      <c r="Z182" s="211"/>
      <c r="AA182" s="211"/>
      <c r="AB182" s="211"/>
      <c r="AC182" s="211"/>
      <c r="AD182" s="211"/>
      <c r="AE182" s="211"/>
      <c r="AF182" s="211"/>
      <c r="AG182" s="211" t="s">
        <v>216</v>
      </c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47" t="str">
        <f>C182</f>
        <v>Dveře v provedení s jádrem z minerální vaty, oboustranně kašírované lakovaným pozinkovaným plechem. Dveře budou obsahovat protipožární zpěnitelnou větrací mřížku 100/300mm, budou vybaveny oboustranně klikou, kováním s panikovou funkcí zajišťující únik z mírnosti i při zamčeném stavu. Barva dveří světle šedá, kování nerezové. Vložka zámku v systému generálního klíče. Osadit samozavíračem s koncovou zarážkou</v>
      </c>
      <c r="BB182" s="211"/>
      <c r="BC182" s="211"/>
      <c r="BD182" s="211"/>
      <c r="BE182" s="211"/>
      <c r="BF182" s="211"/>
      <c r="BG182" s="211"/>
      <c r="BH182" s="211"/>
    </row>
    <row r="183" spans="1:60" outlineLevel="1" x14ac:dyDescent="0.2">
      <c r="A183" s="218"/>
      <c r="B183" s="219"/>
      <c r="C183" s="251"/>
      <c r="D183" s="235"/>
      <c r="E183" s="235"/>
      <c r="F183" s="235"/>
      <c r="G183" s="235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11"/>
      <c r="Z183" s="211"/>
      <c r="AA183" s="211"/>
      <c r="AB183" s="211"/>
      <c r="AC183" s="211"/>
      <c r="AD183" s="211"/>
      <c r="AE183" s="211"/>
      <c r="AF183" s="211"/>
      <c r="AG183" s="211" t="s">
        <v>139</v>
      </c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outlineLevel="1" x14ac:dyDescent="0.2">
      <c r="A184" s="228">
        <v>56</v>
      </c>
      <c r="B184" s="229" t="s">
        <v>319</v>
      </c>
      <c r="C184" s="239" t="s">
        <v>320</v>
      </c>
      <c r="D184" s="230" t="s">
        <v>206</v>
      </c>
      <c r="E184" s="231">
        <v>0.26300000000000001</v>
      </c>
      <c r="F184" s="232"/>
      <c r="G184" s="233">
        <f>ROUND(E184*F184,2)</f>
        <v>0</v>
      </c>
      <c r="H184" s="232"/>
      <c r="I184" s="233">
        <f>ROUND(E184*H184,2)</f>
        <v>0</v>
      </c>
      <c r="J184" s="232"/>
      <c r="K184" s="233">
        <f>ROUND(E184*J184,2)</f>
        <v>0</v>
      </c>
      <c r="L184" s="233">
        <v>21</v>
      </c>
      <c r="M184" s="233">
        <f>G184*(1+L184/100)</f>
        <v>0</v>
      </c>
      <c r="N184" s="233">
        <v>0</v>
      </c>
      <c r="O184" s="233">
        <f>ROUND(E184*N184,2)</f>
        <v>0</v>
      </c>
      <c r="P184" s="233">
        <v>0</v>
      </c>
      <c r="Q184" s="233">
        <f>ROUND(E184*P184,2)</f>
        <v>0</v>
      </c>
      <c r="R184" s="233" t="s">
        <v>321</v>
      </c>
      <c r="S184" s="233" t="s">
        <v>135</v>
      </c>
      <c r="T184" s="234" t="s">
        <v>135</v>
      </c>
      <c r="U184" s="220">
        <v>2.2549999999999999</v>
      </c>
      <c r="V184" s="220">
        <f>ROUND(E184*U184,2)</f>
        <v>0.59</v>
      </c>
      <c r="W184" s="220"/>
      <c r="X184" s="220" t="s">
        <v>258</v>
      </c>
      <c r="Y184" s="211"/>
      <c r="Z184" s="211"/>
      <c r="AA184" s="211"/>
      <c r="AB184" s="211"/>
      <c r="AC184" s="211"/>
      <c r="AD184" s="211"/>
      <c r="AE184" s="211"/>
      <c r="AF184" s="211"/>
      <c r="AG184" s="211" t="s">
        <v>259</v>
      </c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outlineLevel="1" x14ac:dyDescent="0.2">
      <c r="A185" s="218"/>
      <c r="B185" s="219"/>
      <c r="C185" s="249" t="s">
        <v>280</v>
      </c>
      <c r="D185" s="246"/>
      <c r="E185" s="246"/>
      <c r="F185" s="246"/>
      <c r="G185" s="246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11"/>
      <c r="Z185" s="211"/>
      <c r="AA185" s="211"/>
      <c r="AB185" s="211"/>
      <c r="AC185" s="211"/>
      <c r="AD185" s="211"/>
      <c r="AE185" s="211"/>
      <c r="AF185" s="211"/>
      <c r="AG185" s="211" t="s">
        <v>164</v>
      </c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1" x14ac:dyDescent="0.2">
      <c r="A186" s="218"/>
      <c r="B186" s="219"/>
      <c r="C186" s="251"/>
      <c r="D186" s="235"/>
      <c r="E186" s="235"/>
      <c r="F186" s="235"/>
      <c r="G186" s="235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11"/>
      <c r="Z186" s="211"/>
      <c r="AA186" s="211"/>
      <c r="AB186" s="211"/>
      <c r="AC186" s="211"/>
      <c r="AD186" s="211"/>
      <c r="AE186" s="211"/>
      <c r="AF186" s="211"/>
      <c r="AG186" s="211" t="s">
        <v>139</v>
      </c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x14ac:dyDescent="0.2">
      <c r="A187" s="222" t="s">
        <v>130</v>
      </c>
      <c r="B187" s="223" t="s">
        <v>91</v>
      </c>
      <c r="C187" s="238" t="s">
        <v>92</v>
      </c>
      <c r="D187" s="224"/>
      <c r="E187" s="225"/>
      <c r="F187" s="226"/>
      <c r="G187" s="226">
        <f>SUMIF(AG188:AG206,"&lt;&gt;NOR",G188:G206)</f>
        <v>0</v>
      </c>
      <c r="H187" s="226"/>
      <c r="I187" s="226">
        <f>SUM(I188:I206)</f>
        <v>0</v>
      </c>
      <c r="J187" s="226"/>
      <c r="K187" s="226">
        <f>SUM(K188:K206)</f>
        <v>0</v>
      </c>
      <c r="L187" s="226"/>
      <c r="M187" s="226">
        <f>SUM(M188:M206)</f>
        <v>0</v>
      </c>
      <c r="N187" s="226"/>
      <c r="O187" s="226">
        <f>SUM(O188:O206)</f>
        <v>0.01</v>
      </c>
      <c r="P187" s="226"/>
      <c r="Q187" s="226">
        <f>SUM(Q188:Q206)</f>
        <v>0.3</v>
      </c>
      <c r="R187" s="226"/>
      <c r="S187" s="226"/>
      <c r="T187" s="227"/>
      <c r="U187" s="221"/>
      <c r="V187" s="221">
        <f>SUM(V188:V206)</f>
        <v>16.150000000000002</v>
      </c>
      <c r="W187" s="221"/>
      <c r="X187" s="221"/>
      <c r="AG187" t="s">
        <v>131</v>
      </c>
    </row>
    <row r="188" spans="1:60" ht="22.5" outlineLevel="1" x14ac:dyDescent="0.2">
      <c r="A188" s="228">
        <v>57</v>
      </c>
      <c r="B188" s="229" t="s">
        <v>322</v>
      </c>
      <c r="C188" s="239" t="s">
        <v>323</v>
      </c>
      <c r="D188" s="230" t="s">
        <v>324</v>
      </c>
      <c r="E188" s="231">
        <v>53.38</v>
      </c>
      <c r="F188" s="232"/>
      <c r="G188" s="233">
        <f>ROUND(E188*F188,2)</f>
        <v>0</v>
      </c>
      <c r="H188" s="232"/>
      <c r="I188" s="233">
        <f>ROUND(E188*H188,2)</f>
        <v>0</v>
      </c>
      <c r="J188" s="232"/>
      <c r="K188" s="233">
        <f>ROUND(E188*J188,2)</f>
        <v>0</v>
      </c>
      <c r="L188" s="233">
        <v>21</v>
      </c>
      <c r="M188" s="233">
        <f>G188*(1+L188/100)</f>
        <v>0</v>
      </c>
      <c r="N188" s="233">
        <v>5.0000000000000002E-5</v>
      </c>
      <c r="O188" s="233">
        <f>ROUND(E188*N188,2)</f>
        <v>0</v>
      </c>
      <c r="P188" s="233">
        <v>1E-3</v>
      </c>
      <c r="Q188" s="233">
        <f>ROUND(E188*P188,2)</f>
        <v>0.05</v>
      </c>
      <c r="R188" s="233" t="s">
        <v>325</v>
      </c>
      <c r="S188" s="233" t="s">
        <v>135</v>
      </c>
      <c r="T188" s="234" t="s">
        <v>135</v>
      </c>
      <c r="U188" s="220">
        <v>0.1</v>
      </c>
      <c r="V188" s="220">
        <f>ROUND(E188*U188,2)</f>
        <v>5.34</v>
      </c>
      <c r="W188" s="220"/>
      <c r="X188" s="220" t="s">
        <v>161</v>
      </c>
      <c r="Y188" s="211"/>
      <c r="Z188" s="211"/>
      <c r="AA188" s="211"/>
      <c r="AB188" s="211"/>
      <c r="AC188" s="211"/>
      <c r="AD188" s="211"/>
      <c r="AE188" s="211"/>
      <c r="AF188" s="211"/>
      <c r="AG188" s="211" t="s">
        <v>162</v>
      </c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 x14ac:dyDescent="0.2">
      <c r="A189" s="218"/>
      <c r="B189" s="219"/>
      <c r="C189" s="250" t="s">
        <v>326</v>
      </c>
      <c r="D189" s="244"/>
      <c r="E189" s="245">
        <v>53.38</v>
      </c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11"/>
      <c r="Z189" s="211"/>
      <c r="AA189" s="211"/>
      <c r="AB189" s="211"/>
      <c r="AC189" s="211"/>
      <c r="AD189" s="211"/>
      <c r="AE189" s="211"/>
      <c r="AF189" s="211"/>
      <c r="AG189" s="211" t="s">
        <v>166</v>
      </c>
      <c r="AH189" s="211">
        <v>0</v>
      </c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1" x14ac:dyDescent="0.2">
      <c r="A190" s="218"/>
      <c r="B190" s="219"/>
      <c r="C190" s="251"/>
      <c r="D190" s="235"/>
      <c r="E190" s="235"/>
      <c r="F190" s="235"/>
      <c r="G190" s="235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11"/>
      <c r="Z190" s="211"/>
      <c r="AA190" s="211"/>
      <c r="AB190" s="211"/>
      <c r="AC190" s="211"/>
      <c r="AD190" s="211"/>
      <c r="AE190" s="211"/>
      <c r="AF190" s="211"/>
      <c r="AG190" s="211" t="s">
        <v>139</v>
      </c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ht="22.5" outlineLevel="1" x14ac:dyDescent="0.2">
      <c r="A191" s="228">
        <v>58</v>
      </c>
      <c r="B191" s="229" t="s">
        <v>327</v>
      </c>
      <c r="C191" s="239" t="s">
        <v>328</v>
      </c>
      <c r="D191" s="230" t="s">
        <v>324</v>
      </c>
      <c r="E191" s="231">
        <v>250</v>
      </c>
      <c r="F191" s="232"/>
      <c r="G191" s="233">
        <f>ROUND(E191*F191,2)</f>
        <v>0</v>
      </c>
      <c r="H191" s="232"/>
      <c r="I191" s="233">
        <f>ROUND(E191*H191,2)</f>
        <v>0</v>
      </c>
      <c r="J191" s="232"/>
      <c r="K191" s="233">
        <f>ROUND(E191*J191,2)</f>
        <v>0</v>
      </c>
      <c r="L191" s="233">
        <v>21</v>
      </c>
      <c r="M191" s="233">
        <f>G191*(1+L191/100)</f>
        <v>0</v>
      </c>
      <c r="N191" s="233">
        <v>5.0000000000000002E-5</v>
      </c>
      <c r="O191" s="233">
        <f>ROUND(E191*N191,2)</f>
        <v>0.01</v>
      </c>
      <c r="P191" s="233">
        <v>1E-3</v>
      </c>
      <c r="Q191" s="233">
        <f>ROUND(E191*P191,2)</f>
        <v>0.25</v>
      </c>
      <c r="R191" s="233" t="s">
        <v>325</v>
      </c>
      <c r="S191" s="233" t="s">
        <v>135</v>
      </c>
      <c r="T191" s="234" t="s">
        <v>135</v>
      </c>
      <c r="U191" s="220">
        <v>4.1000000000000002E-2</v>
      </c>
      <c r="V191" s="220">
        <f>ROUND(E191*U191,2)</f>
        <v>10.25</v>
      </c>
      <c r="W191" s="220"/>
      <c r="X191" s="220" t="s">
        <v>161</v>
      </c>
      <c r="Y191" s="211"/>
      <c r="Z191" s="211"/>
      <c r="AA191" s="211"/>
      <c r="AB191" s="211"/>
      <c r="AC191" s="211"/>
      <c r="AD191" s="211"/>
      <c r="AE191" s="211"/>
      <c r="AF191" s="211"/>
      <c r="AG191" s="211" t="s">
        <v>162</v>
      </c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1" x14ac:dyDescent="0.2">
      <c r="A192" s="218"/>
      <c r="B192" s="219"/>
      <c r="C192" s="250" t="s">
        <v>329</v>
      </c>
      <c r="D192" s="244"/>
      <c r="E192" s="245">
        <v>250</v>
      </c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11"/>
      <c r="Z192" s="211"/>
      <c r="AA192" s="211"/>
      <c r="AB192" s="211"/>
      <c r="AC192" s="211"/>
      <c r="AD192" s="211"/>
      <c r="AE192" s="211"/>
      <c r="AF192" s="211"/>
      <c r="AG192" s="211" t="s">
        <v>166</v>
      </c>
      <c r="AH192" s="211">
        <v>0</v>
      </c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18"/>
      <c r="B193" s="219"/>
      <c r="C193" s="251"/>
      <c r="D193" s="235"/>
      <c r="E193" s="235"/>
      <c r="F193" s="235"/>
      <c r="G193" s="235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11"/>
      <c r="Z193" s="211"/>
      <c r="AA193" s="211"/>
      <c r="AB193" s="211"/>
      <c r="AC193" s="211"/>
      <c r="AD193" s="211"/>
      <c r="AE193" s="211"/>
      <c r="AF193" s="211"/>
      <c r="AG193" s="211" t="s">
        <v>139</v>
      </c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28">
        <v>59</v>
      </c>
      <c r="B194" s="229" t="s">
        <v>330</v>
      </c>
      <c r="C194" s="239" t="s">
        <v>331</v>
      </c>
      <c r="D194" s="230" t="s">
        <v>206</v>
      </c>
      <c r="E194" s="231">
        <v>1.5169999999999999E-2</v>
      </c>
      <c r="F194" s="232"/>
      <c r="G194" s="233">
        <f>ROUND(E194*F194,2)</f>
        <v>0</v>
      </c>
      <c r="H194" s="232"/>
      <c r="I194" s="233">
        <f>ROUND(E194*H194,2)</f>
        <v>0</v>
      </c>
      <c r="J194" s="232"/>
      <c r="K194" s="233">
        <f>ROUND(E194*J194,2)</f>
        <v>0</v>
      </c>
      <c r="L194" s="233">
        <v>21</v>
      </c>
      <c r="M194" s="233">
        <f>G194*(1+L194/100)</f>
        <v>0</v>
      </c>
      <c r="N194" s="233">
        <v>0</v>
      </c>
      <c r="O194" s="233">
        <f>ROUND(E194*N194,2)</f>
        <v>0</v>
      </c>
      <c r="P194" s="233">
        <v>0</v>
      </c>
      <c r="Q194" s="233">
        <f>ROUND(E194*P194,2)</f>
        <v>0</v>
      </c>
      <c r="R194" s="233" t="s">
        <v>325</v>
      </c>
      <c r="S194" s="233" t="s">
        <v>135</v>
      </c>
      <c r="T194" s="234" t="s">
        <v>135</v>
      </c>
      <c r="U194" s="220">
        <v>3.327</v>
      </c>
      <c r="V194" s="220">
        <f>ROUND(E194*U194,2)</f>
        <v>0.05</v>
      </c>
      <c r="W194" s="220"/>
      <c r="X194" s="220" t="s">
        <v>258</v>
      </c>
      <c r="Y194" s="211"/>
      <c r="Z194" s="211"/>
      <c r="AA194" s="211"/>
      <c r="AB194" s="211"/>
      <c r="AC194" s="211"/>
      <c r="AD194" s="211"/>
      <c r="AE194" s="211"/>
      <c r="AF194" s="211"/>
      <c r="AG194" s="211" t="s">
        <v>259</v>
      </c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1" x14ac:dyDescent="0.2">
      <c r="A195" s="218"/>
      <c r="B195" s="219"/>
      <c r="C195" s="249" t="s">
        <v>280</v>
      </c>
      <c r="D195" s="246"/>
      <c r="E195" s="246"/>
      <c r="F195" s="246"/>
      <c r="G195" s="246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11"/>
      <c r="Z195" s="211"/>
      <c r="AA195" s="211"/>
      <c r="AB195" s="211"/>
      <c r="AC195" s="211"/>
      <c r="AD195" s="211"/>
      <c r="AE195" s="211"/>
      <c r="AF195" s="211"/>
      <c r="AG195" s="211" t="s">
        <v>164</v>
      </c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1" x14ac:dyDescent="0.2">
      <c r="A196" s="218"/>
      <c r="B196" s="219"/>
      <c r="C196" s="251"/>
      <c r="D196" s="235"/>
      <c r="E196" s="235"/>
      <c r="F196" s="235"/>
      <c r="G196" s="235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11"/>
      <c r="Z196" s="211"/>
      <c r="AA196" s="211"/>
      <c r="AB196" s="211"/>
      <c r="AC196" s="211"/>
      <c r="AD196" s="211"/>
      <c r="AE196" s="211"/>
      <c r="AF196" s="211"/>
      <c r="AG196" s="211" t="s">
        <v>139</v>
      </c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 outlineLevel="1" x14ac:dyDescent="0.2">
      <c r="A197" s="228">
        <v>60</v>
      </c>
      <c r="B197" s="229" t="s">
        <v>332</v>
      </c>
      <c r="C197" s="239" t="s">
        <v>333</v>
      </c>
      <c r="D197" s="230" t="s">
        <v>206</v>
      </c>
      <c r="E197" s="231">
        <v>0.30337999999999998</v>
      </c>
      <c r="F197" s="232"/>
      <c r="G197" s="233">
        <f>ROUND(E197*F197,2)</f>
        <v>0</v>
      </c>
      <c r="H197" s="232"/>
      <c r="I197" s="233">
        <f>ROUND(E197*H197,2)</f>
        <v>0</v>
      </c>
      <c r="J197" s="232"/>
      <c r="K197" s="233">
        <f>ROUND(E197*J197,2)</f>
        <v>0</v>
      </c>
      <c r="L197" s="233">
        <v>21</v>
      </c>
      <c r="M197" s="233">
        <f>G197*(1+L197/100)</f>
        <v>0</v>
      </c>
      <c r="N197" s="233">
        <v>0</v>
      </c>
      <c r="O197" s="233">
        <f>ROUND(E197*N197,2)</f>
        <v>0</v>
      </c>
      <c r="P197" s="233">
        <v>0</v>
      </c>
      <c r="Q197" s="233">
        <f>ROUND(E197*P197,2)</f>
        <v>0</v>
      </c>
      <c r="R197" s="233" t="s">
        <v>220</v>
      </c>
      <c r="S197" s="233" t="s">
        <v>135</v>
      </c>
      <c r="T197" s="234" t="s">
        <v>135</v>
      </c>
      <c r="U197" s="220">
        <v>0</v>
      </c>
      <c r="V197" s="220">
        <f>ROUND(E197*U197,2)</f>
        <v>0</v>
      </c>
      <c r="W197" s="220"/>
      <c r="X197" s="220" t="s">
        <v>246</v>
      </c>
      <c r="Y197" s="211"/>
      <c r="Z197" s="211"/>
      <c r="AA197" s="211"/>
      <c r="AB197" s="211"/>
      <c r="AC197" s="211"/>
      <c r="AD197" s="211"/>
      <c r="AE197" s="211"/>
      <c r="AF197" s="211"/>
      <c r="AG197" s="211" t="s">
        <v>247</v>
      </c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outlineLevel="1" x14ac:dyDescent="0.2">
      <c r="A198" s="218"/>
      <c r="B198" s="219"/>
      <c r="C198" s="240"/>
      <c r="D198" s="236"/>
      <c r="E198" s="236"/>
      <c r="F198" s="236"/>
      <c r="G198" s="236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11"/>
      <c r="Z198" s="211"/>
      <c r="AA198" s="211"/>
      <c r="AB198" s="211"/>
      <c r="AC198" s="211"/>
      <c r="AD198" s="211"/>
      <c r="AE198" s="211"/>
      <c r="AF198" s="211"/>
      <c r="AG198" s="211" t="s">
        <v>139</v>
      </c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outlineLevel="1" x14ac:dyDescent="0.2">
      <c r="A199" s="228">
        <v>61</v>
      </c>
      <c r="B199" s="229" t="s">
        <v>244</v>
      </c>
      <c r="C199" s="239" t="s">
        <v>245</v>
      </c>
      <c r="D199" s="230" t="s">
        <v>206</v>
      </c>
      <c r="E199" s="231">
        <v>0.30337999999999998</v>
      </c>
      <c r="F199" s="232"/>
      <c r="G199" s="233">
        <f>ROUND(E199*F199,2)</f>
        <v>0</v>
      </c>
      <c r="H199" s="232"/>
      <c r="I199" s="233">
        <f>ROUND(E199*H199,2)</f>
        <v>0</v>
      </c>
      <c r="J199" s="232"/>
      <c r="K199" s="233">
        <f>ROUND(E199*J199,2)</f>
        <v>0</v>
      </c>
      <c r="L199" s="233">
        <v>21</v>
      </c>
      <c r="M199" s="233">
        <f>G199*(1+L199/100)</f>
        <v>0</v>
      </c>
      <c r="N199" s="233">
        <v>0</v>
      </c>
      <c r="O199" s="233">
        <f>ROUND(E199*N199,2)</f>
        <v>0</v>
      </c>
      <c r="P199" s="233">
        <v>0</v>
      </c>
      <c r="Q199" s="233">
        <f>ROUND(E199*P199,2)</f>
        <v>0</v>
      </c>
      <c r="R199" s="233" t="s">
        <v>220</v>
      </c>
      <c r="S199" s="233" t="s">
        <v>135</v>
      </c>
      <c r="T199" s="234" t="s">
        <v>135</v>
      </c>
      <c r="U199" s="220">
        <v>0.49</v>
      </c>
      <c r="V199" s="220">
        <f>ROUND(E199*U199,2)</f>
        <v>0.15</v>
      </c>
      <c r="W199" s="220"/>
      <c r="X199" s="220" t="s">
        <v>246</v>
      </c>
      <c r="Y199" s="211"/>
      <c r="Z199" s="211"/>
      <c r="AA199" s="211"/>
      <c r="AB199" s="211"/>
      <c r="AC199" s="211"/>
      <c r="AD199" s="211"/>
      <c r="AE199" s="211"/>
      <c r="AF199" s="211"/>
      <c r="AG199" s="211" t="s">
        <v>247</v>
      </c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outlineLevel="1" x14ac:dyDescent="0.2">
      <c r="A200" s="218"/>
      <c r="B200" s="219"/>
      <c r="C200" s="240"/>
      <c r="D200" s="236"/>
      <c r="E200" s="236"/>
      <c r="F200" s="236"/>
      <c r="G200" s="236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11"/>
      <c r="Z200" s="211"/>
      <c r="AA200" s="211"/>
      <c r="AB200" s="211"/>
      <c r="AC200" s="211"/>
      <c r="AD200" s="211"/>
      <c r="AE200" s="211"/>
      <c r="AF200" s="211"/>
      <c r="AG200" s="211" t="s">
        <v>139</v>
      </c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outlineLevel="1" x14ac:dyDescent="0.2">
      <c r="A201" s="228">
        <v>62</v>
      </c>
      <c r="B201" s="229" t="s">
        <v>248</v>
      </c>
      <c r="C201" s="239" t="s">
        <v>249</v>
      </c>
      <c r="D201" s="230" t="s">
        <v>206</v>
      </c>
      <c r="E201" s="231">
        <v>1.2135199999999999</v>
      </c>
      <c r="F201" s="232"/>
      <c r="G201" s="233">
        <f>ROUND(E201*F201,2)</f>
        <v>0</v>
      </c>
      <c r="H201" s="232"/>
      <c r="I201" s="233">
        <f>ROUND(E201*H201,2)</f>
        <v>0</v>
      </c>
      <c r="J201" s="232"/>
      <c r="K201" s="233">
        <f>ROUND(E201*J201,2)</f>
        <v>0</v>
      </c>
      <c r="L201" s="233">
        <v>21</v>
      </c>
      <c r="M201" s="233">
        <f>G201*(1+L201/100)</f>
        <v>0</v>
      </c>
      <c r="N201" s="233">
        <v>0</v>
      </c>
      <c r="O201" s="233">
        <f>ROUND(E201*N201,2)</f>
        <v>0</v>
      </c>
      <c r="P201" s="233">
        <v>0</v>
      </c>
      <c r="Q201" s="233">
        <f>ROUND(E201*P201,2)</f>
        <v>0</v>
      </c>
      <c r="R201" s="233" t="s">
        <v>220</v>
      </c>
      <c r="S201" s="233" t="s">
        <v>135</v>
      </c>
      <c r="T201" s="234" t="s">
        <v>135</v>
      </c>
      <c r="U201" s="220">
        <v>0</v>
      </c>
      <c r="V201" s="220">
        <f>ROUND(E201*U201,2)</f>
        <v>0</v>
      </c>
      <c r="W201" s="220"/>
      <c r="X201" s="220" t="s">
        <v>246</v>
      </c>
      <c r="Y201" s="211"/>
      <c r="Z201" s="211"/>
      <c r="AA201" s="211"/>
      <c r="AB201" s="211"/>
      <c r="AC201" s="211"/>
      <c r="AD201" s="211"/>
      <c r="AE201" s="211"/>
      <c r="AF201" s="211"/>
      <c r="AG201" s="211" t="s">
        <v>247</v>
      </c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outlineLevel="1" x14ac:dyDescent="0.2">
      <c r="A202" s="218"/>
      <c r="B202" s="219"/>
      <c r="C202" s="240"/>
      <c r="D202" s="236"/>
      <c r="E202" s="236"/>
      <c r="F202" s="236"/>
      <c r="G202" s="236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11"/>
      <c r="Z202" s="211"/>
      <c r="AA202" s="211"/>
      <c r="AB202" s="211"/>
      <c r="AC202" s="211"/>
      <c r="AD202" s="211"/>
      <c r="AE202" s="211"/>
      <c r="AF202" s="211"/>
      <c r="AG202" s="211" t="s">
        <v>139</v>
      </c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1" x14ac:dyDescent="0.2">
      <c r="A203" s="228">
        <v>63</v>
      </c>
      <c r="B203" s="229" t="s">
        <v>250</v>
      </c>
      <c r="C203" s="239" t="s">
        <v>251</v>
      </c>
      <c r="D203" s="230" t="s">
        <v>206</v>
      </c>
      <c r="E203" s="231">
        <v>0.30337999999999998</v>
      </c>
      <c r="F203" s="232"/>
      <c r="G203" s="233">
        <f>ROUND(E203*F203,2)</f>
        <v>0</v>
      </c>
      <c r="H203" s="232"/>
      <c r="I203" s="233">
        <f>ROUND(E203*H203,2)</f>
        <v>0</v>
      </c>
      <c r="J203" s="232"/>
      <c r="K203" s="233">
        <f>ROUND(E203*J203,2)</f>
        <v>0</v>
      </c>
      <c r="L203" s="233">
        <v>21</v>
      </c>
      <c r="M203" s="233">
        <f>G203*(1+L203/100)</f>
        <v>0</v>
      </c>
      <c r="N203" s="233">
        <v>0</v>
      </c>
      <c r="O203" s="233">
        <f>ROUND(E203*N203,2)</f>
        <v>0</v>
      </c>
      <c r="P203" s="233">
        <v>0</v>
      </c>
      <c r="Q203" s="233">
        <f>ROUND(E203*P203,2)</f>
        <v>0</v>
      </c>
      <c r="R203" s="233" t="s">
        <v>220</v>
      </c>
      <c r="S203" s="233" t="s">
        <v>135</v>
      </c>
      <c r="T203" s="234" t="s">
        <v>135</v>
      </c>
      <c r="U203" s="220">
        <v>0.94199999999999995</v>
      </c>
      <c r="V203" s="220">
        <f>ROUND(E203*U203,2)</f>
        <v>0.28999999999999998</v>
      </c>
      <c r="W203" s="220"/>
      <c r="X203" s="220" t="s">
        <v>246</v>
      </c>
      <c r="Y203" s="211"/>
      <c r="Z203" s="211"/>
      <c r="AA203" s="211"/>
      <c r="AB203" s="211"/>
      <c r="AC203" s="211"/>
      <c r="AD203" s="211"/>
      <c r="AE203" s="211"/>
      <c r="AF203" s="211"/>
      <c r="AG203" s="211" t="s">
        <v>247</v>
      </c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outlineLevel="1" x14ac:dyDescent="0.2">
      <c r="A204" s="218"/>
      <c r="B204" s="219"/>
      <c r="C204" s="240"/>
      <c r="D204" s="236"/>
      <c r="E204" s="236"/>
      <c r="F204" s="236"/>
      <c r="G204" s="236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11"/>
      <c r="Z204" s="211"/>
      <c r="AA204" s="211"/>
      <c r="AB204" s="211"/>
      <c r="AC204" s="211"/>
      <c r="AD204" s="211"/>
      <c r="AE204" s="211"/>
      <c r="AF204" s="211"/>
      <c r="AG204" s="211" t="s">
        <v>139</v>
      </c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ht="22.5" outlineLevel="1" x14ac:dyDescent="0.2">
      <c r="A205" s="228">
        <v>64</v>
      </c>
      <c r="B205" s="229" t="s">
        <v>252</v>
      </c>
      <c r="C205" s="239" t="s">
        <v>253</v>
      </c>
      <c r="D205" s="230" t="s">
        <v>206</v>
      </c>
      <c r="E205" s="231">
        <v>0.60675999999999997</v>
      </c>
      <c r="F205" s="232"/>
      <c r="G205" s="233">
        <f>ROUND(E205*F205,2)</f>
        <v>0</v>
      </c>
      <c r="H205" s="232"/>
      <c r="I205" s="233">
        <f>ROUND(E205*H205,2)</f>
        <v>0</v>
      </c>
      <c r="J205" s="232"/>
      <c r="K205" s="233">
        <f>ROUND(E205*J205,2)</f>
        <v>0</v>
      </c>
      <c r="L205" s="233">
        <v>21</v>
      </c>
      <c r="M205" s="233">
        <f>G205*(1+L205/100)</f>
        <v>0</v>
      </c>
      <c r="N205" s="233">
        <v>0</v>
      </c>
      <c r="O205" s="233">
        <f>ROUND(E205*N205,2)</f>
        <v>0</v>
      </c>
      <c r="P205" s="233">
        <v>0</v>
      </c>
      <c r="Q205" s="233">
        <f>ROUND(E205*P205,2)</f>
        <v>0</v>
      </c>
      <c r="R205" s="233" t="s">
        <v>220</v>
      </c>
      <c r="S205" s="233" t="s">
        <v>135</v>
      </c>
      <c r="T205" s="234" t="s">
        <v>135</v>
      </c>
      <c r="U205" s="220">
        <v>0.11</v>
      </c>
      <c r="V205" s="220">
        <f>ROUND(E205*U205,2)</f>
        <v>7.0000000000000007E-2</v>
      </c>
      <c r="W205" s="220"/>
      <c r="X205" s="220" t="s">
        <v>246</v>
      </c>
      <c r="Y205" s="211"/>
      <c r="Z205" s="211"/>
      <c r="AA205" s="211"/>
      <c r="AB205" s="211"/>
      <c r="AC205" s="211"/>
      <c r="AD205" s="211"/>
      <c r="AE205" s="211"/>
      <c r="AF205" s="211"/>
      <c r="AG205" s="211" t="s">
        <v>247</v>
      </c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1" x14ac:dyDescent="0.2">
      <c r="A206" s="218"/>
      <c r="B206" s="219"/>
      <c r="C206" s="240"/>
      <c r="D206" s="236"/>
      <c r="E206" s="236"/>
      <c r="F206" s="236"/>
      <c r="G206" s="236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11"/>
      <c r="Z206" s="211"/>
      <c r="AA206" s="211"/>
      <c r="AB206" s="211"/>
      <c r="AC206" s="211"/>
      <c r="AD206" s="211"/>
      <c r="AE206" s="211"/>
      <c r="AF206" s="211"/>
      <c r="AG206" s="211" t="s">
        <v>139</v>
      </c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x14ac:dyDescent="0.2">
      <c r="A207" s="222" t="s">
        <v>130</v>
      </c>
      <c r="B207" s="223" t="s">
        <v>93</v>
      </c>
      <c r="C207" s="238" t="s">
        <v>94</v>
      </c>
      <c r="D207" s="224"/>
      <c r="E207" s="225"/>
      <c r="F207" s="226"/>
      <c r="G207" s="226">
        <f>SUMIF(AG208:AG218,"&lt;&gt;NOR",G208:G218)</f>
        <v>0</v>
      </c>
      <c r="H207" s="226"/>
      <c r="I207" s="226">
        <f>SUM(I208:I218)</f>
        <v>0</v>
      </c>
      <c r="J207" s="226"/>
      <c r="K207" s="226">
        <f>SUM(K208:K218)</f>
        <v>0</v>
      </c>
      <c r="L207" s="226"/>
      <c r="M207" s="226">
        <f>SUM(M208:M218)</f>
        <v>0</v>
      </c>
      <c r="N207" s="226"/>
      <c r="O207" s="226">
        <f>SUM(O208:O218)</f>
        <v>0.24</v>
      </c>
      <c r="P207" s="226"/>
      <c r="Q207" s="226">
        <f>SUM(Q208:Q218)</f>
        <v>0</v>
      </c>
      <c r="R207" s="226"/>
      <c r="S207" s="226"/>
      <c r="T207" s="227"/>
      <c r="U207" s="221"/>
      <c r="V207" s="221">
        <f>SUM(V208:V218)</f>
        <v>12.629999999999999</v>
      </c>
      <c r="W207" s="221"/>
      <c r="X207" s="221"/>
      <c r="AG207" t="s">
        <v>131</v>
      </c>
    </row>
    <row r="208" spans="1:60" outlineLevel="1" x14ac:dyDescent="0.2">
      <c r="A208" s="228">
        <v>65</v>
      </c>
      <c r="B208" s="229" t="s">
        <v>334</v>
      </c>
      <c r="C208" s="239" t="s">
        <v>335</v>
      </c>
      <c r="D208" s="230" t="s">
        <v>159</v>
      </c>
      <c r="E208" s="231">
        <v>29.9209</v>
      </c>
      <c r="F208" s="232"/>
      <c r="G208" s="233">
        <f>ROUND(E208*F208,2)</f>
        <v>0</v>
      </c>
      <c r="H208" s="232"/>
      <c r="I208" s="233">
        <f>ROUND(E208*H208,2)</f>
        <v>0</v>
      </c>
      <c r="J208" s="232"/>
      <c r="K208" s="233">
        <f>ROUND(E208*J208,2)</f>
        <v>0</v>
      </c>
      <c r="L208" s="233">
        <v>21</v>
      </c>
      <c r="M208" s="233">
        <f>G208*(1+L208/100)</f>
        <v>0</v>
      </c>
      <c r="N208" s="233">
        <v>0</v>
      </c>
      <c r="O208" s="233">
        <f>ROUND(E208*N208,2)</f>
        <v>0</v>
      </c>
      <c r="P208" s="233">
        <v>0</v>
      </c>
      <c r="Q208" s="233">
        <f>ROUND(E208*P208,2)</f>
        <v>0</v>
      </c>
      <c r="R208" s="233" t="s">
        <v>336</v>
      </c>
      <c r="S208" s="233" t="s">
        <v>135</v>
      </c>
      <c r="T208" s="234" t="s">
        <v>135</v>
      </c>
      <c r="U208" s="220">
        <v>0.02</v>
      </c>
      <c r="V208" s="220">
        <f>ROUND(E208*U208,2)</f>
        <v>0.6</v>
      </c>
      <c r="W208" s="220"/>
      <c r="X208" s="220" t="s">
        <v>161</v>
      </c>
      <c r="Y208" s="211"/>
      <c r="Z208" s="211"/>
      <c r="AA208" s="211"/>
      <c r="AB208" s="211"/>
      <c r="AC208" s="211"/>
      <c r="AD208" s="211"/>
      <c r="AE208" s="211"/>
      <c r="AF208" s="211"/>
      <c r="AG208" s="211" t="s">
        <v>162</v>
      </c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outlineLevel="1" x14ac:dyDescent="0.2">
      <c r="A209" s="218"/>
      <c r="B209" s="219"/>
      <c r="C209" s="250" t="s">
        <v>337</v>
      </c>
      <c r="D209" s="244"/>
      <c r="E209" s="245">
        <v>29.512899999999998</v>
      </c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11"/>
      <c r="Z209" s="211"/>
      <c r="AA209" s="211"/>
      <c r="AB209" s="211"/>
      <c r="AC209" s="211"/>
      <c r="AD209" s="211"/>
      <c r="AE209" s="211"/>
      <c r="AF209" s="211"/>
      <c r="AG209" s="211" t="s">
        <v>166</v>
      </c>
      <c r="AH209" s="211">
        <v>0</v>
      </c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outlineLevel="1" x14ac:dyDescent="0.2">
      <c r="A210" s="218"/>
      <c r="B210" s="219"/>
      <c r="C210" s="250" t="s">
        <v>338</v>
      </c>
      <c r="D210" s="244"/>
      <c r="E210" s="245">
        <v>0.40799999999999997</v>
      </c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11"/>
      <c r="Z210" s="211"/>
      <c r="AA210" s="211"/>
      <c r="AB210" s="211"/>
      <c r="AC210" s="211"/>
      <c r="AD210" s="211"/>
      <c r="AE210" s="211"/>
      <c r="AF210" s="211"/>
      <c r="AG210" s="211" t="s">
        <v>166</v>
      </c>
      <c r="AH210" s="211">
        <v>0</v>
      </c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outlineLevel="1" x14ac:dyDescent="0.2">
      <c r="A211" s="218"/>
      <c r="B211" s="219"/>
      <c r="C211" s="251"/>
      <c r="D211" s="235"/>
      <c r="E211" s="235"/>
      <c r="F211" s="235"/>
      <c r="G211" s="235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11"/>
      <c r="Z211" s="211"/>
      <c r="AA211" s="211"/>
      <c r="AB211" s="211"/>
      <c r="AC211" s="211"/>
      <c r="AD211" s="211"/>
      <c r="AE211" s="211"/>
      <c r="AF211" s="211"/>
      <c r="AG211" s="211" t="s">
        <v>139</v>
      </c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outlineLevel="1" x14ac:dyDescent="0.2">
      <c r="A212" s="228">
        <v>66</v>
      </c>
      <c r="B212" s="229" t="s">
        <v>339</v>
      </c>
      <c r="C212" s="239" t="s">
        <v>340</v>
      </c>
      <c r="D212" s="230" t="s">
        <v>159</v>
      </c>
      <c r="E212" s="231">
        <v>29.9209</v>
      </c>
      <c r="F212" s="232"/>
      <c r="G212" s="233">
        <f>ROUND(E212*F212,2)</f>
        <v>0</v>
      </c>
      <c r="H212" s="232"/>
      <c r="I212" s="233">
        <f>ROUND(E212*H212,2)</f>
        <v>0</v>
      </c>
      <c r="J212" s="232"/>
      <c r="K212" s="233">
        <f>ROUND(E212*J212,2)</f>
        <v>0</v>
      </c>
      <c r="L212" s="233">
        <v>21</v>
      </c>
      <c r="M212" s="233">
        <f>G212*(1+L212/100)</f>
        <v>0</v>
      </c>
      <c r="N212" s="233">
        <v>8.0700000000000008E-3</v>
      </c>
      <c r="O212" s="233">
        <f>ROUND(E212*N212,2)</f>
        <v>0.24</v>
      </c>
      <c r="P212" s="233">
        <v>0</v>
      </c>
      <c r="Q212" s="233">
        <f>ROUND(E212*P212,2)</f>
        <v>0</v>
      </c>
      <c r="R212" s="233" t="s">
        <v>336</v>
      </c>
      <c r="S212" s="233" t="s">
        <v>135</v>
      </c>
      <c r="T212" s="234" t="s">
        <v>135</v>
      </c>
      <c r="U212" s="220">
        <v>0.39</v>
      </c>
      <c r="V212" s="220">
        <f>ROUND(E212*U212,2)</f>
        <v>11.67</v>
      </c>
      <c r="W212" s="220"/>
      <c r="X212" s="220" t="s">
        <v>161</v>
      </c>
      <c r="Y212" s="211"/>
      <c r="Z212" s="211"/>
      <c r="AA212" s="211"/>
      <c r="AB212" s="211"/>
      <c r="AC212" s="211"/>
      <c r="AD212" s="211"/>
      <c r="AE212" s="211"/>
      <c r="AF212" s="211"/>
      <c r="AG212" s="211" t="s">
        <v>162</v>
      </c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</row>
    <row r="213" spans="1:60" outlineLevel="1" x14ac:dyDescent="0.2">
      <c r="A213" s="218"/>
      <c r="B213" s="219"/>
      <c r="C213" s="250" t="s">
        <v>337</v>
      </c>
      <c r="D213" s="244"/>
      <c r="E213" s="245">
        <v>29.512899999999998</v>
      </c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11"/>
      <c r="Z213" s="211"/>
      <c r="AA213" s="211"/>
      <c r="AB213" s="211"/>
      <c r="AC213" s="211"/>
      <c r="AD213" s="211"/>
      <c r="AE213" s="211"/>
      <c r="AF213" s="211"/>
      <c r="AG213" s="211" t="s">
        <v>166</v>
      </c>
      <c r="AH213" s="211">
        <v>0</v>
      </c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1" x14ac:dyDescent="0.2">
      <c r="A214" s="218"/>
      <c r="B214" s="219"/>
      <c r="C214" s="250" t="s">
        <v>338</v>
      </c>
      <c r="D214" s="244"/>
      <c r="E214" s="245">
        <v>0.40799999999999997</v>
      </c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11"/>
      <c r="Z214" s="211"/>
      <c r="AA214" s="211"/>
      <c r="AB214" s="211"/>
      <c r="AC214" s="211"/>
      <c r="AD214" s="211"/>
      <c r="AE214" s="211"/>
      <c r="AF214" s="211"/>
      <c r="AG214" s="211" t="s">
        <v>166</v>
      </c>
      <c r="AH214" s="211">
        <v>0</v>
      </c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outlineLevel="1" x14ac:dyDescent="0.2">
      <c r="A215" s="218"/>
      <c r="B215" s="219"/>
      <c r="C215" s="251"/>
      <c r="D215" s="235"/>
      <c r="E215" s="235"/>
      <c r="F215" s="235"/>
      <c r="G215" s="235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11"/>
      <c r="Z215" s="211"/>
      <c r="AA215" s="211"/>
      <c r="AB215" s="211"/>
      <c r="AC215" s="211"/>
      <c r="AD215" s="211"/>
      <c r="AE215" s="211"/>
      <c r="AF215" s="211"/>
      <c r="AG215" s="211" t="s">
        <v>139</v>
      </c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outlineLevel="1" x14ac:dyDescent="0.2">
      <c r="A216" s="228">
        <v>67</v>
      </c>
      <c r="B216" s="229" t="s">
        <v>341</v>
      </c>
      <c r="C216" s="239" t="s">
        <v>342</v>
      </c>
      <c r="D216" s="230" t="s">
        <v>206</v>
      </c>
      <c r="E216" s="231">
        <v>0.24146000000000001</v>
      </c>
      <c r="F216" s="232"/>
      <c r="G216" s="233">
        <f>ROUND(E216*F216,2)</f>
        <v>0</v>
      </c>
      <c r="H216" s="232"/>
      <c r="I216" s="233">
        <f>ROUND(E216*H216,2)</f>
        <v>0</v>
      </c>
      <c r="J216" s="232"/>
      <c r="K216" s="233">
        <f>ROUND(E216*J216,2)</f>
        <v>0</v>
      </c>
      <c r="L216" s="233">
        <v>21</v>
      </c>
      <c r="M216" s="233">
        <f>G216*(1+L216/100)</f>
        <v>0</v>
      </c>
      <c r="N216" s="233">
        <v>0</v>
      </c>
      <c r="O216" s="233">
        <f>ROUND(E216*N216,2)</f>
        <v>0</v>
      </c>
      <c r="P216" s="233">
        <v>0</v>
      </c>
      <c r="Q216" s="233">
        <f>ROUND(E216*P216,2)</f>
        <v>0</v>
      </c>
      <c r="R216" s="233" t="s">
        <v>336</v>
      </c>
      <c r="S216" s="233" t="s">
        <v>135</v>
      </c>
      <c r="T216" s="234" t="s">
        <v>135</v>
      </c>
      <c r="U216" s="220">
        <v>1.4990000000000001</v>
      </c>
      <c r="V216" s="220">
        <f>ROUND(E216*U216,2)</f>
        <v>0.36</v>
      </c>
      <c r="W216" s="220"/>
      <c r="X216" s="220" t="s">
        <v>258</v>
      </c>
      <c r="Y216" s="211"/>
      <c r="Z216" s="211"/>
      <c r="AA216" s="211"/>
      <c r="AB216" s="211"/>
      <c r="AC216" s="211"/>
      <c r="AD216" s="211"/>
      <c r="AE216" s="211"/>
      <c r="AF216" s="211"/>
      <c r="AG216" s="211" t="s">
        <v>259</v>
      </c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outlineLevel="1" x14ac:dyDescent="0.2">
      <c r="A217" s="218"/>
      <c r="B217" s="219"/>
      <c r="C217" s="249" t="s">
        <v>280</v>
      </c>
      <c r="D217" s="246"/>
      <c r="E217" s="246"/>
      <c r="F217" s="246"/>
      <c r="G217" s="246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11"/>
      <c r="Z217" s="211"/>
      <c r="AA217" s="211"/>
      <c r="AB217" s="211"/>
      <c r="AC217" s="211"/>
      <c r="AD217" s="211"/>
      <c r="AE217" s="211"/>
      <c r="AF217" s="211"/>
      <c r="AG217" s="211" t="s">
        <v>164</v>
      </c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</row>
    <row r="218" spans="1:60" outlineLevel="1" x14ac:dyDescent="0.2">
      <c r="A218" s="218"/>
      <c r="B218" s="219"/>
      <c r="C218" s="251"/>
      <c r="D218" s="235"/>
      <c r="E218" s="235"/>
      <c r="F218" s="235"/>
      <c r="G218" s="235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11"/>
      <c r="Z218" s="211"/>
      <c r="AA218" s="211"/>
      <c r="AB218" s="211"/>
      <c r="AC218" s="211"/>
      <c r="AD218" s="211"/>
      <c r="AE218" s="211"/>
      <c r="AF218" s="211"/>
      <c r="AG218" s="211" t="s">
        <v>139</v>
      </c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</row>
    <row r="219" spans="1:60" x14ac:dyDescent="0.2">
      <c r="A219" s="222" t="s">
        <v>130</v>
      </c>
      <c r="B219" s="223" t="s">
        <v>95</v>
      </c>
      <c r="C219" s="238" t="s">
        <v>96</v>
      </c>
      <c r="D219" s="224"/>
      <c r="E219" s="225"/>
      <c r="F219" s="226"/>
      <c r="G219" s="226">
        <f>SUMIF(AG220:AG225,"&lt;&gt;NOR",G220:G225)</f>
        <v>0</v>
      </c>
      <c r="H219" s="226"/>
      <c r="I219" s="226">
        <f>SUM(I220:I225)</f>
        <v>0</v>
      </c>
      <c r="J219" s="226"/>
      <c r="K219" s="226">
        <f>SUM(K220:K225)</f>
        <v>0</v>
      </c>
      <c r="L219" s="226"/>
      <c r="M219" s="226">
        <f>SUM(M220:M225)</f>
        <v>0</v>
      </c>
      <c r="N219" s="226"/>
      <c r="O219" s="226">
        <f>SUM(O220:O225)</f>
        <v>0</v>
      </c>
      <c r="P219" s="226"/>
      <c r="Q219" s="226">
        <f>SUM(Q220:Q225)</f>
        <v>0</v>
      </c>
      <c r="R219" s="226"/>
      <c r="S219" s="226"/>
      <c r="T219" s="227"/>
      <c r="U219" s="221"/>
      <c r="V219" s="221">
        <f>SUM(V220:V225)</f>
        <v>1.29</v>
      </c>
      <c r="W219" s="221"/>
      <c r="X219" s="221"/>
      <c r="AG219" t="s">
        <v>131</v>
      </c>
    </row>
    <row r="220" spans="1:60" outlineLevel="1" x14ac:dyDescent="0.2">
      <c r="A220" s="228">
        <v>68</v>
      </c>
      <c r="B220" s="229" t="s">
        <v>343</v>
      </c>
      <c r="C220" s="239" t="s">
        <v>344</v>
      </c>
      <c r="D220" s="230" t="s">
        <v>159</v>
      </c>
      <c r="E220" s="231">
        <v>2.4</v>
      </c>
      <c r="F220" s="232"/>
      <c r="G220" s="233">
        <f>ROUND(E220*F220,2)</f>
        <v>0</v>
      </c>
      <c r="H220" s="232"/>
      <c r="I220" s="233">
        <f>ROUND(E220*H220,2)</f>
        <v>0</v>
      </c>
      <c r="J220" s="232"/>
      <c r="K220" s="233">
        <f>ROUND(E220*J220,2)</f>
        <v>0</v>
      </c>
      <c r="L220" s="233">
        <v>21</v>
      </c>
      <c r="M220" s="233">
        <f>G220*(1+L220/100)</f>
        <v>0</v>
      </c>
      <c r="N220" s="233">
        <v>4.8000000000000001E-4</v>
      </c>
      <c r="O220" s="233">
        <f>ROUND(E220*N220,2)</f>
        <v>0</v>
      </c>
      <c r="P220" s="233">
        <v>0</v>
      </c>
      <c r="Q220" s="233">
        <f>ROUND(E220*P220,2)</f>
        <v>0</v>
      </c>
      <c r="R220" s="233" t="s">
        <v>345</v>
      </c>
      <c r="S220" s="233" t="s">
        <v>135</v>
      </c>
      <c r="T220" s="234" t="s">
        <v>135</v>
      </c>
      <c r="U220" s="220">
        <v>0.36</v>
      </c>
      <c r="V220" s="220">
        <f>ROUND(E220*U220,2)</f>
        <v>0.86</v>
      </c>
      <c r="W220" s="220"/>
      <c r="X220" s="220" t="s">
        <v>161</v>
      </c>
      <c r="Y220" s="211"/>
      <c r="Z220" s="211"/>
      <c r="AA220" s="211"/>
      <c r="AB220" s="211"/>
      <c r="AC220" s="211"/>
      <c r="AD220" s="211"/>
      <c r="AE220" s="211"/>
      <c r="AF220" s="211"/>
      <c r="AG220" s="211" t="s">
        <v>162</v>
      </c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outlineLevel="1" x14ac:dyDescent="0.2">
      <c r="A221" s="218"/>
      <c r="B221" s="219"/>
      <c r="C221" s="250" t="s">
        <v>346</v>
      </c>
      <c r="D221" s="244"/>
      <c r="E221" s="245">
        <v>2.4</v>
      </c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11"/>
      <c r="Z221" s="211"/>
      <c r="AA221" s="211"/>
      <c r="AB221" s="211"/>
      <c r="AC221" s="211"/>
      <c r="AD221" s="211"/>
      <c r="AE221" s="211"/>
      <c r="AF221" s="211"/>
      <c r="AG221" s="211" t="s">
        <v>166</v>
      </c>
      <c r="AH221" s="211">
        <v>0</v>
      </c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</row>
    <row r="222" spans="1:60" outlineLevel="1" x14ac:dyDescent="0.2">
      <c r="A222" s="218"/>
      <c r="B222" s="219"/>
      <c r="C222" s="251"/>
      <c r="D222" s="235"/>
      <c r="E222" s="235"/>
      <c r="F222" s="235"/>
      <c r="G222" s="235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11"/>
      <c r="Z222" s="211"/>
      <c r="AA222" s="211"/>
      <c r="AB222" s="211"/>
      <c r="AC222" s="211"/>
      <c r="AD222" s="211"/>
      <c r="AE222" s="211"/>
      <c r="AF222" s="211"/>
      <c r="AG222" s="211" t="s">
        <v>139</v>
      </c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outlineLevel="1" x14ac:dyDescent="0.2">
      <c r="A223" s="228">
        <v>69</v>
      </c>
      <c r="B223" s="229" t="s">
        <v>347</v>
      </c>
      <c r="C223" s="239" t="s">
        <v>348</v>
      </c>
      <c r="D223" s="230" t="s">
        <v>159</v>
      </c>
      <c r="E223" s="231">
        <v>1.8</v>
      </c>
      <c r="F223" s="232"/>
      <c r="G223" s="233">
        <f>ROUND(E223*F223,2)</f>
        <v>0</v>
      </c>
      <c r="H223" s="232"/>
      <c r="I223" s="233">
        <f>ROUND(E223*H223,2)</f>
        <v>0</v>
      </c>
      <c r="J223" s="232"/>
      <c r="K223" s="233">
        <f>ROUND(E223*J223,2)</f>
        <v>0</v>
      </c>
      <c r="L223" s="233">
        <v>21</v>
      </c>
      <c r="M223" s="233">
        <f>G223*(1+L223/100)</f>
        <v>0</v>
      </c>
      <c r="N223" s="233">
        <v>1.0499999999999999E-3</v>
      </c>
      <c r="O223" s="233">
        <f>ROUND(E223*N223,2)</f>
        <v>0</v>
      </c>
      <c r="P223" s="233">
        <v>0</v>
      </c>
      <c r="Q223" s="233">
        <f>ROUND(E223*P223,2)</f>
        <v>0</v>
      </c>
      <c r="R223" s="233" t="s">
        <v>345</v>
      </c>
      <c r="S223" s="233" t="s">
        <v>135</v>
      </c>
      <c r="T223" s="234" t="s">
        <v>135</v>
      </c>
      <c r="U223" s="220">
        <v>0.23699999999999999</v>
      </c>
      <c r="V223" s="220">
        <f>ROUND(E223*U223,2)</f>
        <v>0.43</v>
      </c>
      <c r="W223" s="220"/>
      <c r="X223" s="220" t="s">
        <v>161</v>
      </c>
      <c r="Y223" s="211"/>
      <c r="Z223" s="211"/>
      <c r="AA223" s="211"/>
      <c r="AB223" s="211"/>
      <c r="AC223" s="211"/>
      <c r="AD223" s="211"/>
      <c r="AE223" s="211"/>
      <c r="AF223" s="211"/>
      <c r="AG223" s="211" t="s">
        <v>162</v>
      </c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 outlineLevel="1" x14ac:dyDescent="0.2">
      <c r="A224" s="218"/>
      <c r="B224" s="219"/>
      <c r="C224" s="250" t="s">
        <v>349</v>
      </c>
      <c r="D224" s="244"/>
      <c r="E224" s="245">
        <v>1.8</v>
      </c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11"/>
      <c r="Z224" s="211"/>
      <c r="AA224" s="211"/>
      <c r="AB224" s="211"/>
      <c r="AC224" s="211"/>
      <c r="AD224" s="211"/>
      <c r="AE224" s="211"/>
      <c r="AF224" s="211"/>
      <c r="AG224" s="211" t="s">
        <v>166</v>
      </c>
      <c r="AH224" s="211">
        <v>0</v>
      </c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</row>
    <row r="225" spans="1:60" outlineLevel="1" x14ac:dyDescent="0.2">
      <c r="A225" s="218"/>
      <c r="B225" s="219"/>
      <c r="C225" s="251"/>
      <c r="D225" s="235"/>
      <c r="E225" s="235"/>
      <c r="F225" s="235"/>
      <c r="G225" s="235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11"/>
      <c r="Z225" s="211"/>
      <c r="AA225" s="211"/>
      <c r="AB225" s="211"/>
      <c r="AC225" s="211"/>
      <c r="AD225" s="211"/>
      <c r="AE225" s="211"/>
      <c r="AF225" s="211"/>
      <c r="AG225" s="211" t="s">
        <v>139</v>
      </c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x14ac:dyDescent="0.2">
      <c r="A226" s="222" t="s">
        <v>130</v>
      </c>
      <c r="B226" s="223" t="s">
        <v>97</v>
      </c>
      <c r="C226" s="238" t="s">
        <v>98</v>
      </c>
      <c r="D226" s="224"/>
      <c r="E226" s="225"/>
      <c r="F226" s="226"/>
      <c r="G226" s="226">
        <f>SUMIF(AG227:AG244,"&lt;&gt;NOR",G227:G244)</f>
        <v>0</v>
      </c>
      <c r="H226" s="226"/>
      <c r="I226" s="226">
        <f>SUM(I227:I244)</f>
        <v>0</v>
      </c>
      <c r="J226" s="226"/>
      <c r="K226" s="226">
        <f>SUM(K227:K244)</f>
        <v>0</v>
      </c>
      <c r="L226" s="226"/>
      <c r="M226" s="226">
        <f>SUM(M227:M244)</f>
        <v>0</v>
      </c>
      <c r="N226" s="226"/>
      <c r="O226" s="226">
        <f>SUM(O227:O244)</f>
        <v>0.05</v>
      </c>
      <c r="P226" s="226"/>
      <c r="Q226" s="226">
        <f>SUM(Q227:Q244)</f>
        <v>0</v>
      </c>
      <c r="R226" s="226"/>
      <c r="S226" s="226"/>
      <c r="T226" s="227"/>
      <c r="U226" s="221"/>
      <c r="V226" s="221">
        <f>SUM(V227:V244)</f>
        <v>12.63</v>
      </c>
      <c r="W226" s="221"/>
      <c r="X226" s="221"/>
      <c r="AG226" t="s">
        <v>131</v>
      </c>
    </row>
    <row r="227" spans="1:60" outlineLevel="1" x14ac:dyDescent="0.2">
      <c r="A227" s="228">
        <v>70</v>
      </c>
      <c r="B227" s="229" t="s">
        <v>350</v>
      </c>
      <c r="C227" s="239" t="s">
        <v>351</v>
      </c>
      <c r="D227" s="230" t="s">
        <v>159</v>
      </c>
      <c r="E227" s="231">
        <v>102.4847</v>
      </c>
      <c r="F227" s="232"/>
      <c r="G227" s="233">
        <f>ROUND(E227*F227,2)</f>
        <v>0</v>
      </c>
      <c r="H227" s="232"/>
      <c r="I227" s="233">
        <f>ROUND(E227*H227,2)</f>
        <v>0</v>
      </c>
      <c r="J227" s="232"/>
      <c r="K227" s="233">
        <f>ROUND(E227*J227,2)</f>
        <v>0</v>
      </c>
      <c r="L227" s="233">
        <v>21</v>
      </c>
      <c r="M227" s="233">
        <f>G227*(1+L227/100)</f>
        <v>0</v>
      </c>
      <c r="N227" s="233">
        <v>1.7000000000000001E-4</v>
      </c>
      <c r="O227" s="233">
        <f>ROUND(E227*N227,2)</f>
        <v>0.02</v>
      </c>
      <c r="P227" s="233">
        <v>0</v>
      </c>
      <c r="Q227" s="233">
        <f>ROUND(E227*P227,2)</f>
        <v>0</v>
      </c>
      <c r="R227" s="233" t="s">
        <v>352</v>
      </c>
      <c r="S227" s="233" t="s">
        <v>135</v>
      </c>
      <c r="T227" s="234" t="s">
        <v>135</v>
      </c>
      <c r="U227" s="220">
        <v>0.03</v>
      </c>
      <c r="V227" s="220">
        <f>ROUND(E227*U227,2)</f>
        <v>3.07</v>
      </c>
      <c r="W227" s="220"/>
      <c r="X227" s="220" t="s">
        <v>161</v>
      </c>
      <c r="Y227" s="211"/>
      <c r="Z227" s="211"/>
      <c r="AA227" s="211"/>
      <c r="AB227" s="211"/>
      <c r="AC227" s="211"/>
      <c r="AD227" s="211"/>
      <c r="AE227" s="211"/>
      <c r="AF227" s="211"/>
      <c r="AG227" s="211" t="s">
        <v>162</v>
      </c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</row>
    <row r="228" spans="1:60" outlineLevel="1" x14ac:dyDescent="0.2">
      <c r="A228" s="218"/>
      <c r="B228" s="219"/>
      <c r="C228" s="250" t="s">
        <v>181</v>
      </c>
      <c r="D228" s="244"/>
      <c r="E228" s="245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11"/>
      <c r="Z228" s="211"/>
      <c r="AA228" s="211"/>
      <c r="AB228" s="211"/>
      <c r="AC228" s="211"/>
      <c r="AD228" s="211"/>
      <c r="AE228" s="211"/>
      <c r="AF228" s="211"/>
      <c r="AG228" s="211" t="s">
        <v>166</v>
      </c>
      <c r="AH228" s="211">
        <v>0</v>
      </c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outlineLevel="1" x14ac:dyDescent="0.2">
      <c r="A229" s="218"/>
      <c r="B229" s="219"/>
      <c r="C229" s="250" t="s">
        <v>353</v>
      </c>
      <c r="D229" s="244"/>
      <c r="E229" s="245">
        <v>55.125</v>
      </c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11"/>
      <c r="Z229" s="211"/>
      <c r="AA229" s="211"/>
      <c r="AB229" s="211"/>
      <c r="AC229" s="211"/>
      <c r="AD229" s="211"/>
      <c r="AE229" s="211"/>
      <c r="AF229" s="211"/>
      <c r="AG229" s="211" t="s">
        <v>166</v>
      </c>
      <c r="AH229" s="211">
        <v>0</v>
      </c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outlineLevel="1" x14ac:dyDescent="0.2">
      <c r="A230" s="218"/>
      <c r="B230" s="219"/>
      <c r="C230" s="250" t="s">
        <v>354</v>
      </c>
      <c r="D230" s="244"/>
      <c r="E230" s="245">
        <v>14.6</v>
      </c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11"/>
      <c r="Z230" s="211"/>
      <c r="AA230" s="211"/>
      <c r="AB230" s="211"/>
      <c r="AC230" s="211"/>
      <c r="AD230" s="211"/>
      <c r="AE230" s="211"/>
      <c r="AF230" s="211"/>
      <c r="AG230" s="211" t="s">
        <v>166</v>
      </c>
      <c r="AH230" s="211">
        <v>0</v>
      </c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</row>
    <row r="231" spans="1:60" outlineLevel="1" x14ac:dyDescent="0.2">
      <c r="A231" s="218"/>
      <c r="B231" s="219"/>
      <c r="C231" s="250" t="s">
        <v>184</v>
      </c>
      <c r="D231" s="244"/>
      <c r="E231" s="245">
        <v>32.759700000000002</v>
      </c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11"/>
      <c r="Z231" s="211"/>
      <c r="AA231" s="211"/>
      <c r="AB231" s="211"/>
      <c r="AC231" s="211"/>
      <c r="AD231" s="211"/>
      <c r="AE231" s="211"/>
      <c r="AF231" s="211"/>
      <c r="AG231" s="211" t="s">
        <v>166</v>
      </c>
      <c r="AH231" s="211">
        <v>0</v>
      </c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outlineLevel="1" x14ac:dyDescent="0.2">
      <c r="A232" s="218"/>
      <c r="B232" s="219"/>
      <c r="C232" s="251"/>
      <c r="D232" s="235"/>
      <c r="E232" s="235"/>
      <c r="F232" s="235"/>
      <c r="G232" s="235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11"/>
      <c r="Z232" s="211"/>
      <c r="AA232" s="211"/>
      <c r="AB232" s="211"/>
      <c r="AC232" s="211"/>
      <c r="AD232" s="211"/>
      <c r="AE232" s="211"/>
      <c r="AF232" s="211"/>
      <c r="AG232" s="211" t="s">
        <v>139</v>
      </c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</row>
    <row r="233" spans="1:60" outlineLevel="1" x14ac:dyDescent="0.2">
      <c r="A233" s="228">
        <v>71</v>
      </c>
      <c r="B233" s="229" t="s">
        <v>355</v>
      </c>
      <c r="C233" s="239" t="s">
        <v>351</v>
      </c>
      <c r="D233" s="230" t="s">
        <v>159</v>
      </c>
      <c r="E233" s="231">
        <v>23.9</v>
      </c>
      <c r="F233" s="232"/>
      <c r="G233" s="233">
        <f>ROUND(E233*F233,2)</f>
        <v>0</v>
      </c>
      <c r="H233" s="232"/>
      <c r="I233" s="233">
        <f>ROUND(E233*H233,2)</f>
        <v>0</v>
      </c>
      <c r="J233" s="232"/>
      <c r="K233" s="233">
        <f>ROUND(E233*J233,2)</f>
        <v>0</v>
      </c>
      <c r="L233" s="233">
        <v>21</v>
      </c>
      <c r="M233" s="233">
        <f>G233*(1+L233/100)</f>
        <v>0</v>
      </c>
      <c r="N233" s="233">
        <v>1.9000000000000001E-4</v>
      </c>
      <c r="O233" s="233">
        <f>ROUND(E233*N233,2)</f>
        <v>0</v>
      </c>
      <c r="P233" s="233">
        <v>0</v>
      </c>
      <c r="Q233" s="233">
        <f>ROUND(E233*P233,2)</f>
        <v>0</v>
      </c>
      <c r="R233" s="233" t="s">
        <v>352</v>
      </c>
      <c r="S233" s="233" t="s">
        <v>135</v>
      </c>
      <c r="T233" s="234" t="s">
        <v>135</v>
      </c>
      <c r="U233" s="220">
        <v>0.03</v>
      </c>
      <c r="V233" s="220">
        <f>ROUND(E233*U233,2)</f>
        <v>0.72</v>
      </c>
      <c r="W233" s="220"/>
      <c r="X233" s="220" t="s">
        <v>161</v>
      </c>
      <c r="Y233" s="211"/>
      <c r="Z233" s="211"/>
      <c r="AA233" s="211"/>
      <c r="AB233" s="211"/>
      <c r="AC233" s="211"/>
      <c r="AD233" s="211"/>
      <c r="AE233" s="211"/>
      <c r="AF233" s="211"/>
      <c r="AG233" s="211" t="s">
        <v>162</v>
      </c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</row>
    <row r="234" spans="1:60" outlineLevel="1" x14ac:dyDescent="0.2">
      <c r="A234" s="218"/>
      <c r="B234" s="219"/>
      <c r="C234" s="250" t="s">
        <v>356</v>
      </c>
      <c r="D234" s="244"/>
      <c r="E234" s="245">
        <v>23.9</v>
      </c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11"/>
      <c r="Z234" s="211"/>
      <c r="AA234" s="211"/>
      <c r="AB234" s="211"/>
      <c r="AC234" s="211"/>
      <c r="AD234" s="211"/>
      <c r="AE234" s="211"/>
      <c r="AF234" s="211"/>
      <c r="AG234" s="211" t="s">
        <v>166</v>
      </c>
      <c r="AH234" s="211">
        <v>0</v>
      </c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outlineLevel="1" x14ac:dyDescent="0.2">
      <c r="A235" s="218"/>
      <c r="B235" s="219"/>
      <c r="C235" s="251"/>
      <c r="D235" s="235"/>
      <c r="E235" s="235"/>
      <c r="F235" s="235"/>
      <c r="G235" s="235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11"/>
      <c r="Z235" s="211"/>
      <c r="AA235" s="211"/>
      <c r="AB235" s="211"/>
      <c r="AC235" s="211"/>
      <c r="AD235" s="211"/>
      <c r="AE235" s="211"/>
      <c r="AF235" s="211"/>
      <c r="AG235" s="211" t="s">
        <v>139</v>
      </c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outlineLevel="1" x14ac:dyDescent="0.2">
      <c r="A236" s="228">
        <v>72</v>
      </c>
      <c r="B236" s="229" t="s">
        <v>357</v>
      </c>
      <c r="C236" s="239" t="s">
        <v>358</v>
      </c>
      <c r="D236" s="230" t="s">
        <v>159</v>
      </c>
      <c r="E236" s="231">
        <v>102.4847</v>
      </c>
      <c r="F236" s="232"/>
      <c r="G236" s="233">
        <f>ROUND(E236*F236,2)</f>
        <v>0</v>
      </c>
      <c r="H236" s="232"/>
      <c r="I236" s="233">
        <f>ROUND(E236*H236,2)</f>
        <v>0</v>
      </c>
      <c r="J236" s="232"/>
      <c r="K236" s="233">
        <f>ROUND(E236*J236,2)</f>
        <v>0</v>
      </c>
      <c r="L236" s="233">
        <v>21</v>
      </c>
      <c r="M236" s="233">
        <f>G236*(1+L236/100)</f>
        <v>0</v>
      </c>
      <c r="N236" s="233">
        <v>1.8000000000000001E-4</v>
      </c>
      <c r="O236" s="233">
        <f>ROUND(E236*N236,2)</f>
        <v>0.02</v>
      </c>
      <c r="P236" s="233">
        <v>0</v>
      </c>
      <c r="Q236" s="233">
        <f>ROUND(E236*P236,2)</f>
        <v>0</v>
      </c>
      <c r="R236" s="233" t="s">
        <v>352</v>
      </c>
      <c r="S236" s="233" t="s">
        <v>135</v>
      </c>
      <c r="T236" s="234" t="s">
        <v>135</v>
      </c>
      <c r="U236" s="220">
        <v>7.0000000000000007E-2</v>
      </c>
      <c r="V236" s="220">
        <f>ROUND(E236*U236,2)</f>
        <v>7.17</v>
      </c>
      <c r="W236" s="220"/>
      <c r="X236" s="220" t="s">
        <v>161</v>
      </c>
      <c r="Y236" s="211"/>
      <c r="Z236" s="211"/>
      <c r="AA236" s="211"/>
      <c r="AB236" s="211"/>
      <c r="AC236" s="211"/>
      <c r="AD236" s="211"/>
      <c r="AE236" s="211"/>
      <c r="AF236" s="211"/>
      <c r="AG236" s="211" t="s">
        <v>162</v>
      </c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</row>
    <row r="237" spans="1:60" outlineLevel="1" x14ac:dyDescent="0.2">
      <c r="A237" s="218"/>
      <c r="B237" s="219"/>
      <c r="C237" s="250" t="s">
        <v>181</v>
      </c>
      <c r="D237" s="244"/>
      <c r="E237" s="245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11"/>
      <c r="Z237" s="211"/>
      <c r="AA237" s="211"/>
      <c r="AB237" s="211"/>
      <c r="AC237" s="211"/>
      <c r="AD237" s="211"/>
      <c r="AE237" s="211"/>
      <c r="AF237" s="211"/>
      <c r="AG237" s="211" t="s">
        <v>166</v>
      </c>
      <c r="AH237" s="211">
        <v>0</v>
      </c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outlineLevel="1" x14ac:dyDescent="0.2">
      <c r="A238" s="218"/>
      <c r="B238" s="219"/>
      <c r="C238" s="250" t="s">
        <v>353</v>
      </c>
      <c r="D238" s="244"/>
      <c r="E238" s="245">
        <v>55.125</v>
      </c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11"/>
      <c r="Z238" s="211"/>
      <c r="AA238" s="211"/>
      <c r="AB238" s="211"/>
      <c r="AC238" s="211"/>
      <c r="AD238" s="211"/>
      <c r="AE238" s="211"/>
      <c r="AF238" s="211"/>
      <c r="AG238" s="211" t="s">
        <v>166</v>
      </c>
      <c r="AH238" s="211">
        <v>0</v>
      </c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</row>
    <row r="239" spans="1:60" outlineLevel="1" x14ac:dyDescent="0.2">
      <c r="A239" s="218"/>
      <c r="B239" s="219"/>
      <c r="C239" s="250" t="s">
        <v>354</v>
      </c>
      <c r="D239" s="244"/>
      <c r="E239" s="245">
        <v>14.6</v>
      </c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11"/>
      <c r="Z239" s="211"/>
      <c r="AA239" s="211"/>
      <c r="AB239" s="211"/>
      <c r="AC239" s="211"/>
      <c r="AD239" s="211"/>
      <c r="AE239" s="211"/>
      <c r="AF239" s="211"/>
      <c r="AG239" s="211" t="s">
        <v>166</v>
      </c>
      <c r="AH239" s="211">
        <v>0</v>
      </c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</row>
    <row r="240" spans="1:60" outlineLevel="1" x14ac:dyDescent="0.2">
      <c r="A240" s="218"/>
      <c r="B240" s="219"/>
      <c r="C240" s="250" t="s">
        <v>184</v>
      </c>
      <c r="D240" s="244"/>
      <c r="E240" s="245">
        <v>32.759700000000002</v>
      </c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11"/>
      <c r="Z240" s="211"/>
      <c r="AA240" s="211"/>
      <c r="AB240" s="211"/>
      <c r="AC240" s="211"/>
      <c r="AD240" s="211"/>
      <c r="AE240" s="211"/>
      <c r="AF240" s="211"/>
      <c r="AG240" s="211" t="s">
        <v>166</v>
      </c>
      <c r="AH240" s="211">
        <v>0</v>
      </c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</row>
    <row r="241" spans="1:60" outlineLevel="1" x14ac:dyDescent="0.2">
      <c r="A241" s="218"/>
      <c r="B241" s="219"/>
      <c r="C241" s="251"/>
      <c r="D241" s="235"/>
      <c r="E241" s="235"/>
      <c r="F241" s="235"/>
      <c r="G241" s="235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11"/>
      <c r="Z241" s="211"/>
      <c r="AA241" s="211"/>
      <c r="AB241" s="211"/>
      <c r="AC241" s="211"/>
      <c r="AD241" s="211"/>
      <c r="AE241" s="211"/>
      <c r="AF241" s="211"/>
      <c r="AG241" s="211" t="s">
        <v>139</v>
      </c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</row>
    <row r="242" spans="1:60" outlineLevel="1" x14ac:dyDescent="0.2">
      <c r="A242" s="228">
        <v>73</v>
      </c>
      <c r="B242" s="229" t="s">
        <v>359</v>
      </c>
      <c r="C242" s="239" t="s">
        <v>360</v>
      </c>
      <c r="D242" s="230" t="s">
        <v>159</v>
      </c>
      <c r="E242" s="231">
        <v>23.9</v>
      </c>
      <c r="F242" s="232"/>
      <c r="G242" s="233">
        <f>ROUND(E242*F242,2)</f>
        <v>0</v>
      </c>
      <c r="H242" s="232"/>
      <c r="I242" s="233">
        <f>ROUND(E242*H242,2)</f>
        <v>0</v>
      </c>
      <c r="J242" s="232"/>
      <c r="K242" s="233">
        <f>ROUND(E242*J242,2)</f>
        <v>0</v>
      </c>
      <c r="L242" s="233">
        <v>21</v>
      </c>
      <c r="M242" s="233">
        <f>G242*(1+L242/100)</f>
        <v>0</v>
      </c>
      <c r="N242" s="233">
        <v>2.5000000000000001E-4</v>
      </c>
      <c r="O242" s="233">
        <f>ROUND(E242*N242,2)</f>
        <v>0.01</v>
      </c>
      <c r="P242" s="233">
        <v>0</v>
      </c>
      <c r="Q242" s="233">
        <f>ROUND(E242*P242,2)</f>
        <v>0</v>
      </c>
      <c r="R242" s="233" t="s">
        <v>352</v>
      </c>
      <c r="S242" s="233" t="s">
        <v>135</v>
      </c>
      <c r="T242" s="234" t="s">
        <v>135</v>
      </c>
      <c r="U242" s="220">
        <v>7.0000000000000007E-2</v>
      </c>
      <c r="V242" s="220">
        <f>ROUND(E242*U242,2)</f>
        <v>1.67</v>
      </c>
      <c r="W242" s="220"/>
      <c r="X242" s="220" t="s">
        <v>161</v>
      </c>
      <c r="Y242" s="211"/>
      <c r="Z242" s="211"/>
      <c r="AA242" s="211"/>
      <c r="AB242" s="211"/>
      <c r="AC242" s="211"/>
      <c r="AD242" s="211"/>
      <c r="AE242" s="211"/>
      <c r="AF242" s="211"/>
      <c r="AG242" s="211" t="s">
        <v>162</v>
      </c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</row>
    <row r="243" spans="1:60" outlineLevel="1" x14ac:dyDescent="0.2">
      <c r="A243" s="218"/>
      <c r="B243" s="219"/>
      <c r="C243" s="250" t="s">
        <v>356</v>
      </c>
      <c r="D243" s="244"/>
      <c r="E243" s="245">
        <v>23.9</v>
      </c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11"/>
      <c r="Z243" s="211"/>
      <c r="AA243" s="211"/>
      <c r="AB243" s="211"/>
      <c r="AC243" s="211"/>
      <c r="AD243" s="211"/>
      <c r="AE243" s="211"/>
      <c r="AF243" s="211"/>
      <c r="AG243" s="211" t="s">
        <v>166</v>
      </c>
      <c r="AH243" s="211">
        <v>0</v>
      </c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</row>
    <row r="244" spans="1:60" outlineLevel="1" x14ac:dyDescent="0.2">
      <c r="A244" s="218"/>
      <c r="B244" s="219"/>
      <c r="C244" s="251"/>
      <c r="D244" s="235"/>
      <c r="E244" s="235"/>
      <c r="F244" s="235"/>
      <c r="G244" s="235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11"/>
      <c r="Z244" s="211"/>
      <c r="AA244" s="211"/>
      <c r="AB244" s="211"/>
      <c r="AC244" s="211"/>
      <c r="AD244" s="211"/>
      <c r="AE244" s="211"/>
      <c r="AF244" s="211"/>
      <c r="AG244" s="211" t="s">
        <v>139</v>
      </c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</row>
    <row r="245" spans="1:60" x14ac:dyDescent="0.2">
      <c r="A245" s="222" t="s">
        <v>130</v>
      </c>
      <c r="B245" s="223" t="s">
        <v>99</v>
      </c>
      <c r="C245" s="238" t="s">
        <v>100</v>
      </c>
      <c r="D245" s="224"/>
      <c r="E245" s="225"/>
      <c r="F245" s="226"/>
      <c r="G245" s="226">
        <f>SUMIF(AG246:AG251,"&lt;&gt;NOR",G246:G251)</f>
        <v>0</v>
      </c>
      <c r="H245" s="226"/>
      <c r="I245" s="226">
        <f>SUM(I246:I251)</f>
        <v>0</v>
      </c>
      <c r="J245" s="226"/>
      <c r="K245" s="226">
        <f>SUM(K246:K251)</f>
        <v>0</v>
      </c>
      <c r="L245" s="226"/>
      <c r="M245" s="226">
        <f>SUM(M246:M251)</f>
        <v>0</v>
      </c>
      <c r="N245" s="226"/>
      <c r="O245" s="226">
        <f>SUM(O246:O251)</f>
        <v>0.13</v>
      </c>
      <c r="P245" s="226"/>
      <c r="Q245" s="226">
        <f>SUM(Q246:Q251)</f>
        <v>0</v>
      </c>
      <c r="R245" s="226"/>
      <c r="S245" s="226"/>
      <c r="T245" s="227"/>
      <c r="U245" s="221"/>
      <c r="V245" s="221">
        <f>SUM(V246:V251)</f>
        <v>19.22</v>
      </c>
      <c r="W245" s="221"/>
      <c r="X245" s="221"/>
      <c r="AG245" t="s">
        <v>131</v>
      </c>
    </row>
    <row r="246" spans="1:60" outlineLevel="1" x14ac:dyDescent="0.2">
      <c r="A246" s="228">
        <v>74</v>
      </c>
      <c r="B246" s="229" t="s">
        <v>361</v>
      </c>
      <c r="C246" s="239" t="s">
        <v>362</v>
      </c>
      <c r="D246" s="230" t="s">
        <v>227</v>
      </c>
      <c r="E246" s="231">
        <v>4</v>
      </c>
      <c r="F246" s="232"/>
      <c r="G246" s="233">
        <f>ROUND(E246*F246,2)</f>
        <v>0</v>
      </c>
      <c r="H246" s="232"/>
      <c r="I246" s="233">
        <f>ROUND(E246*H246,2)</f>
        <v>0</v>
      </c>
      <c r="J246" s="232"/>
      <c r="K246" s="233">
        <f>ROUND(E246*J246,2)</f>
        <v>0</v>
      </c>
      <c r="L246" s="233">
        <v>21</v>
      </c>
      <c r="M246" s="233">
        <f>G246*(1+L246/100)</f>
        <v>0</v>
      </c>
      <c r="N246" s="233">
        <v>3.2390000000000002E-2</v>
      </c>
      <c r="O246" s="233">
        <f>ROUND(E246*N246,2)</f>
        <v>0.13</v>
      </c>
      <c r="P246" s="233">
        <v>0</v>
      </c>
      <c r="Q246" s="233">
        <f>ROUND(E246*P246,2)</f>
        <v>0</v>
      </c>
      <c r="R246" s="233"/>
      <c r="S246" s="233" t="s">
        <v>135</v>
      </c>
      <c r="T246" s="234" t="s">
        <v>135</v>
      </c>
      <c r="U246" s="220">
        <v>0.22</v>
      </c>
      <c r="V246" s="220">
        <f>ROUND(E246*U246,2)</f>
        <v>0.88</v>
      </c>
      <c r="W246" s="220"/>
      <c r="X246" s="220" t="s">
        <v>161</v>
      </c>
      <c r="Y246" s="211"/>
      <c r="Z246" s="211"/>
      <c r="AA246" s="211"/>
      <c r="AB246" s="211"/>
      <c r="AC246" s="211"/>
      <c r="AD246" s="211"/>
      <c r="AE246" s="211"/>
      <c r="AF246" s="211"/>
      <c r="AG246" s="211" t="s">
        <v>162</v>
      </c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</row>
    <row r="247" spans="1:60" outlineLevel="1" x14ac:dyDescent="0.2">
      <c r="A247" s="218"/>
      <c r="B247" s="219"/>
      <c r="C247" s="250" t="s">
        <v>363</v>
      </c>
      <c r="D247" s="244"/>
      <c r="E247" s="245">
        <v>4</v>
      </c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11"/>
      <c r="Z247" s="211"/>
      <c r="AA247" s="211"/>
      <c r="AB247" s="211"/>
      <c r="AC247" s="211"/>
      <c r="AD247" s="211"/>
      <c r="AE247" s="211"/>
      <c r="AF247" s="211"/>
      <c r="AG247" s="211" t="s">
        <v>166</v>
      </c>
      <c r="AH247" s="211">
        <v>0</v>
      </c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</row>
    <row r="248" spans="1:60" outlineLevel="1" x14ac:dyDescent="0.2">
      <c r="A248" s="218"/>
      <c r="B248" s="219"/>
      <c r="C248" s="251"/>
      <c r="D248" s="235"/>
      <c r="E248" s="235"/>
      <c r="F248" s="235"/>
      <c r="G248" s="235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1"/>
      <c r="Z248" s="211"/>
      <c r="AA248" s="211"/>
      <c r="AB248" s="211"/>
      <c r="AC248" s="211"/>
      <c r="AD248" s="211"/>
      <c r="AE248" s="211"/>
      <c r="AF248" s="211"/>
      <c r="AG248" s="211" t="s">
        <v>139</v>
      </c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</row>
    <row r="249" spans="1:60" outlineLevel="1" x14ac:dyDescent="0.2">
      <c r="A249" s="228">
        <v>75</v>
      </c>
      <c r="B249" s="229" t="s">
        <v>364</v>
      </c>
      <c r="C249" s="239" t="s">
        <v>365</v>
      </c>
      <c r="D249" s="230" t="s">
        <v>313</v>
      </c>
      <c r="E249" s="231">
        <v>1</v>
      </c>
      <c r="F249" s="232"/>
      <c r="G249" s="233">
        <f>ROUND(E249*F249,2)</f>
        <v>0</v>
      </c>
      <c r="H249" s="232"/>
      <c r="I249" s="233">
        <f>ROUND(E249*H249,2)</f>
        <v>0</v>
      </c>
      <c r="J249" s="232"/>
      <c r="K249" s="233">
        <f>ROUND(E249*J249,2)</f>
        <v>0</v>
      </c>
      <c r="L249" s="233">
        <v>21</v>
      </c>
      <c r="M249" s="233">
        <f>G249*(1+L249/100)</f>
        <v>0</v>
      </c>
      <c r="N249" s="233">
        <v>0</v>
      </c>
      <c r="O249" s="233">
        <f>ROUND(E249*N249,2)</f>
        <v>0</v>
      </c>
      <c r="P249" s="233">
        <v>0</v>
      </c>
      <c r="Q249" s="233">
        <f>ROUND(E249*P249,2)</f>
        <v>0</v>
      </c>
      <c r="R249" s="233"/>
      <c r="S249" s="233" t="s">
        <v>210</v>
      </c>
      <c r="T249" s="234" t="s">
        <v>136</v>
      </c>
      <c r="U249" s="220">
        <v>18.34</v>
      </c>
      <c r="V249" s="220">
        <f>ROUND(E249*U249,2)</f>
        <v>18.34</v>
      </c>
      <c r="W249" s="220"/>
      <c r="X249" s="220" t="s">
        <v>161</v>
      </c>
      <c r="Y249" s="211"/>
      <c r="Z249" s="211"/>
      <c r="AA249" s="211"/>
      <c r="AB249" s="211"/>
      <c r="AC249" s="211"/>
      <c r="AD249" s="211"/>
      <c r="AE249" s="211"/>
      <c r="AF249" s="211"/>
      <c r="AG249" s="211" t="s">
        <v>162</v>
      </c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</row>
    <row r="250" spans="1:60" outlineLevel="1" x14ac:dyDescent="0.2">
      <c r="A250" s="218"/>
      <c r="B250" s="219"/>
      <c r="C250" s="250" t="s">
        <v>366</v>
      </c>
      <c r="D250" s="244"/>
      <c r="E250" s="245">
        <v>1</v>
      </c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11"/>
      <c r="Z250" s="211"/>
      <c r="AA250" s="211"/>
      <c r="AB250" s="211"/>
      <c r="AC250" s="211"/>
      <c r="AD250" s="211"/>
      <c r="AE250" s="211"/>
      <c r="AF250" s="211"/>
      <c r="AG250" s="211" t="s">
        <v>166</v>
      </c>
      <c r="AH250" s="211">
        <v>0</v>
      </c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</row>
    <row r="251" spans="1:60" outlineLevel="1" x14ac:dyDescent="0.2">
      <c r="A251" s="218"/>
      <c r="B251" s="219"/>
      <c r="C251" s="251"/>
      <c r="D251" s="235"/>
      <c r="E251" s="235"/>
      <c r="F251" s="235"/>
      <c r="G251" s="235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11"/>
      <c r="Z251" s="211"/>
      <c r="AA251" s="211"/>
      <c r="AB251" s="211"/>
      <c r="AC251" s="211"/>
      <c r="AD251" s="211"/>
      <c r="AE251" s="211"/>
      <c r="AF251" s="211"/>
      <c r="AG251" s="211" t="s">
        <v>139</v>
      </c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</row>
    <row r="252" spans="1:60" x14ac:dyDescent="0.2">
      <c r="A252" s="3"/>
      <c r="B252" s="4"/>
      <c r="C252" s="241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AE252">
        <v>15</v>
      </c>
      <c r="AF252">
        <v>21</v>
      </c>
      <c r="AG252" t="s">
        <v>117</v>
      </c>
    </row>
    <row r="253" spans="1:60" x14ac:dyDescent="0.2">
      <c r="A253" s="214"/>
      <c r="B253" s="215" t="s">
        <v>29</v>
      </c>
      <c r="C253" s="242"/>
      <c r="D253" s="216"/>
      <c r="E253" s="217"/>
      <c r="F253" s="217"/>
      <c r="G253" s="237">
        <f>G8+G23+G36+G45+G50+G66+G103+G107+G134+G159+G174+G187+G207+G219+G226+G245</f>
        <v>0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AE253">
        <f>SUMIF(L7:L251,AE252,G7:G251)</f>
        <v>0</v>
      </c>
      <c r="AF253">
        <f>SUMIF(L7:L251,AF252,G7:G251)</f>
        <v>0</v>
      </c>
      <c r="AG253" t="s">
        <v>154</v>
      </c>
    </row>
    <row r="254" spans="1:60" x14ac:dyDescent="0.2">
      <c r="C254" s="243"/>
      <c r="D254" s="10"/>
      <c r="AG254" t="s">
        <v>155</v>
      </c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LKHS6R3JuQhew54mXDvBIPK75BHr03X4UAz8VCKQT+gsboYChrAKy+hnX2PMYghZeerHnRuJGr5NnPWahxYEQ==" saltValue="Ap5RPT0f0LxOftv9hYLBEQ==" spinCount="100000" sheet="1"/>
  <mergeCells count="98">
    <mergeCell ref="C248:G248"/>
    <mergeCell ref="C251:G251"/>
    <mergeCell ref="C222:G222"/>
    <mergeCell ref="C225:G225"/>
    <mergeCell ref="C232:G232"/>
    <mergeCell ref="C235:G235"/>
    <mergeCell ref="C241:G241"/>
    <mergeCell ref="C244:G244"/>
    <mergeCell ref="C204:G204"/>
    <mergeCell ref="C206:G206"/>
    <mergeCell ref="C211:G211"/>
    <mergeCell ref="C215:G215"/>
    <mergeCell ref="C217:G217"/>
    <mergeCell ref="C218:G218"/>
    <mergeCell ref="C193:G193"/>
    <mergeCell ref="C195:G195"/>
    <mergeCell ref="C196:G196"/>
    <mergeCell ref="C198:G198"/>
    <mergeCell ref="C200:G200"/>
    <mergeCell ref="C202:G202"/>
    <mergeCell ref="C180:G180"/>
    <mergeCell ref="C182:G182"/>
    <mergeCell ref="C183:G183"/>
    <mergeCell ref="C185:G185"/>
    <mergeCell ref="C186:G186"/>
    <mergeCell ref="C190:G190"/>
    <mergeCell ref="C170:G170"/>
    <mergeCell ref="C172:G172"/>
    <mergeCell ref="C173:G173"/>
    <mergeCell ref="C176:G176"/>
    <mergeCell ref="C177:G177"/>
    <mergeCell ref="C179:G179"/>
    <mergeCell ref="C156:G156"/>
    <mergeCell ref="C158:G158"/>
    <mergeCell ref="C162:G162"/>
    <mergeCell ref="C164:G164"/>
    <mergeCell ref="C166:G166"/>
    <mergeCell ref="C168:G168"/>
    <mergeCell ref="C142:G142"/>
    <mergeCell ref="C145:G145"/>
    <mergeCell ref="C148:G148"/>
    <mergeCell ref="C150:G150"/>
    <mergeCell ref="C152:G152"/>
    <mergeCell ref="C154:G154"/>
    <mergeCell ref="C129:G129"/>
    <mergeCell ref="C131:G131"/>
    <mergeCell ref="C133:G133"/>
    <mergeCell ref="C136:G136"/>
    <mergeCell ref="C138:G138"/>
    <mergeCell ref="C140:G140"/>
    <mergeCell ref="C117:G117"/>
    <mergeCell ref="C120:G120"/>
    <mergeCell ref="C122:G122"/>
    <mergeCell ref="C123:G123"/>
    <mergeCell ref="C125:G125"/>
    <mergeCell ref="C127:G127"/>
    <mergeCell ref="C102:G102"/>
    <mergeCell ref="C105:G105"/>
    <mergeCell ref="C106:G106"/>
    <mergeCell ref="C109:G109"/>
    <mergeCell ref="C111:G111"/>
    <mergeCell ref="C114:G114"/>
    <mergeCell ref="C88:G88"/>
    <mergeCell ref="C92:G92"/>
    <mergeCell ref="C94:G94"/>
    <mergeCell ref="C96:G96"/>
    <mergeCell ref="C98:G98"/>
    <mergeCell ref="C100:G100"/>
    <mergeCell ref="C69:G69"/>
    <mergeCell ref="C72:G72"/>
    <mergeCell ref="C75:G75"/>
    <mergeCell ref="C78:G78"/>
    <mergeCell ref="C81:G81"/>
    <mergeCell ref="C84:G84"/>
    <mergeCell ref="C54:G54"/>
    <mergeCell ref="C56:G56"/>
    <mergeCell ref="C61:G61"/>
    <mergeCell ref="C63:G63"/>
    <mergeCell ref="C65:G65"/>
    <mergeCell ref="C68:G68"/>
    <mergeCell ref="C35:G35"/>
    <mergeCell ref="C38:G38"/>
    <mergeCell ref="C40:G40"/>
    <mergeCell ref="C42:G42"/>
    <mergeCell ref="C44:G44"/>
    <mergeCell ref="C49:G49"/>
    <mergeCell ref="C14:G14"/>
    <mergeCell ref="C16:G16"/>
    <mergeCell ref="C18:G18"/>
    <mergeCell ref="C20:G20"/>
    <mergeCell ref="C22:G22"/>
    <mergeCell ref="C29:G29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V01 V01 Naklady</vt:lpstr>
      <vt:lpstr>SO 01 D.1.1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D.1.1 Pol'!Názvy_tisku</vt:lpstr>
      <vt:lpstr>'V01 V01 Naklady'!Názvy_tisku</vt:lpstr>
      <vt:lpstr>oadresa</vt:lpstr>
      <vt:lpstr>Stavba!Objednatel</vt:lpstr>
      <vt:lpstr>Stavba!Objekt</vt:lpstr>
      <vt:lpstr>'SO 01 D.1.1 Pol'!Oblast_tisku</vt:lpstr>
      <vt:lpstr>Stavba!Oblast_tisku</vt:lpstr>
      <vt:lpstr>'V01 V01 Naklady'!Oblast_tisku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Šimková</dc:creator>
  <cp:lastModifiedBy>Blanka Šimková</cp:lastModifiedBy>
  <cp:lastPrinted>2019-03-19T12:27:02Z</cp:lastPrinted>
  <dcterms:created xsi:type="dcterms:W3CDTF">2009-04-08T07:15:50Z</dcterms:created>
  <dcterms:modified xsi:type="dcterms:W3CDTF">2021-10-01T13:48:42Z</dcterms:modified>
</cp:coreProperties>
</file>