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07"/>
  <workbookPr/>
  <bookViews>
    <workbookView xWindow="0" yWindow="0" windowWidth="0" windowHeight="0" activeTab="0"/>
  </bookViews>
  <sheets>
    <sheet name="Rekapitulace stavby" sheetId="1" r:id="rId1"/>
    <sheet name="01 - Bourané konstrukce" sheetId="2" r:id="rId2"/>
    <sheet name="02 - Nové konstrukce" sheetId="3" r:id="rId3"/>
    <sheet name="03 - VRN" sheetId="4" r:id="rId4"/>
  </sheets>
  <definedNames>
    <definedName name="_xlnm._FilterDatabase" localSheetId="1" hidden="1">'01 - Bourané konstrukce'!$C$123:$K$173</definedName>
    <definedName name="_xlnm._FilterDatabase" localSheetId="2" hidden="1">'02 - Nové konstrukce'!$C$128:$K$238</definedName>
    <definedName name="_xlnm._FilterDatabase" localSheetId="3" hidden="1">'03 - VRN'!$C$117:$K$129</definedName>
    <definedName name="_xlnm.Print_Area" localSheetId="0">'Rekapitulace stavby'!$D$4:$AO$76,'Rekapitulace stavby'!$C$82:$AQ$98</definedName>
    <definedName name="_xlnm.Print_Area" localSheetId="1">'01 - Bourané konstrukce'!$C$82:$J$105,'01 - Bourané konstrukce'!$C$111:$K$173</definedName>
    <definedName name="_xlnm.Print_Area" localSheetId="2">'02 - Nové konstrukce'!$C$82:$J$110,'02 - Nové konstrukce'!$C$116:$K$238</definedName>
    <definedName name="_xlnm.Print_Area" localSheetId="3">'03 - VRN'!$C$82:$J$99,'03 - VRN'!$C$105:$K$129</definedName>
    <definedName name="_xlnm.Print_Titles" localSheetId="0">'Rekapitulace stavby'!$92:$92</definedName>
    <definedName name="_xlnm.Print_Titles" localSheetId="1">'01 - Bourané konstrukce'!$123:$123</definedName>
    <definedName name="_xlnm.Print_Titles" localSheetId="2">'02 - Nové konstrukce'!$128:$128</definedName>
    <definedName name="_xlnm.Print_Titles" localSheetId="3">'03 - VRN'!$117:$117</definedName>
  </definedNames>
  <calcPr calcId="191028"/>
  <extLst/>
</workbook>
</file>

<file path=xl/sharedStrings.xml><?xml version="1.0" encoding="utf-8"?>
<sst xmlns="http://schemas.openxmlformats.org/spreadsheetml/2006/main" count="2337" uniqueCount="411">
  <si>
    <t>Export Komplet</t>
  </si>
  <si>
    <t/>
  </si>
  <si>
    <t>2.0</t>
  </si>
  <si>
    <t>ZAMOK</t>
  </si>
  <si>
    <t>False</t>
  </si>
  <si>
    <t>{9aee39b8-5e9c-473c-aa1a-8d80ac56c153}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</si>
  <si>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</si>
  <si>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</si>
  <si>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</si>
  <si>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</si>
  <si>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</si>
  <si>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</si>
  <si>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</si>
  <si>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</si>
  <si>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20MT021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</si>
  <si>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</si>
  <si>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</si>
  <si>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Výtah Dětská nemocnice</t>
  </si>
  <si>
    <t>KSO:</t>
  </si>
  <si>
    <t>CC-CZ:</t>
  </si>
  <si>
    <t>Místo:</t>
  </si>
  <si>
    <t>Černopolní 9, Černá pole, Brno 613 00</t>
  </si>
  <si>
    <t>Datum:</t>
  </si>
  <si>
    <t>18. 2. 2020</t>
  </si>
  <si>
    <t>Zadavatel:</t>
  </si>
  <si>
    <t>IČ:</t>
  </si>
  <si>
    <t>652 69 705</t>
  </si>
  <si>
    <t>Fakultní nemocnice Brno</t>
  </si>
  <si>
    <t>DIČ:</t>
  </si>
  <si>
    <t>CZ65269705</t>
  </si>
  <si>
    <t>Uchazeč:</t>
  </si>
  <si>
    <t>Vyplň údaj</t>
  </si>
  <si>
    <t>Projektant:</t>
  </si>
  <si>
    <t>872 45 302</t>
  </si>
  <si>
    <t>Ing. et Ing. Pavel Vyskočil</t>
  </si>
  <si>
    <t>True</t>
  </si>
  <si>
    <t>Zpracovatel:</t>
  </si>
  <si>
    <t>253 33 046</t>
  </si>
  <si>
    <t>STAGA stavební agentura s.r.o.</t>
  </si>
  <si>
    <t>CZ25333046</t>
  </si>
  <si>
    <t>Poznámka:</t>
  </si>
  <si>
    <t>Rozpočet slouží výhradně a pouze pro výběr zhotovitele. Množství v položkách je předpokládané a řídí se po vzoru vyhláškou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Veškeré konstrukce se dodávají jako plně funkční celek.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</si>
  <si>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</si>
  <si>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</si>
  <si>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</si>
  <si>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</si>
  <si>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</si>
  <si>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</si>
  <si>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</si>
  <si>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</si>
  <si>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</si>
  <si>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</si>
  <si>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</si>
  <si>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</si>
  <si>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</si>
  <si>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</si>
  <si>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</si>
  <si>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</si>
  <si>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</si>
  <si>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</si>
  <si>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</si>
  <si>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</si>
  <si>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</si>
  <si>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</si>
  <si>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</si>
  <si>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</si>
  <si>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</si>
  <si>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</si>
  <si>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</si>
  <si>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</si>
  <si>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</si>
  <si>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</si>
  <si>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</si>
  <si>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</si>
  <si>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</si>
  <si>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</si>
  <si>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</si>
  <si>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</si>
  <si>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</si>
  <si>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</si>
  <si>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</si>
  <si>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</si>
  <si>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</si>
  <si>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</si>
  <si>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</si>
  <si>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</si>
  <si>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</si>
  <si>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</si>
  <si>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Bourané konstrukce</t>
  </si>
  <si>
    <t>STA</t>
  </si>
  <si>
    <t>1</t>
  </si>
  <si>
    <t>{a8eff895-8aa1-43f6-9a9d-79884db9da05}</t>
  </si>
  <si>
    <t>2</t>
  </si>
  <si>
    <t>02</t>
  </si>
  <si>
    <t>Nové konstrukce</t>
  </si>
  <si>
    <t>{aa1455fa-9d76-4284-b472-4e677db8852f}</t>
  </si>
  <si>
    <t>03</t>
  </si>
  <si>
    <t>VRN</t>
  </si>
  <si>
    <t>{cd10788f-2e73-4af1-be51-d95d02b72a62}</t>
  </si>
  <si>
    <t>KRYCÍ LIST SOUPISU PRACÍ</t>
  </si>
  <si>
    <t>Objekt:</t>
  </si>
  <si>
    <t>01 - Bourané konstrukce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</si>
  <si>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</si>
  <si>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</si>
  <si>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</si>
  <si>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</si>
  <si>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</si>
  <si>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</si>
  <si>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</si>
  <si>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</si>
  <si>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</si>
  <si>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751 - Vzduchotechnika</t>
  </si>
  <si>
    <t xml:space="preserve">    767 - Konstrukce zámečnické</t>
  </si>
  <si>
    <t>OST - Ostatní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</si>
  <si>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</si>
  <si>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</si>
  <si>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</si>
  <si>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</si>
  <si>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</si>
  <si>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</si>
  <si>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</si>
  <si>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</si>
  <si>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</si>
  <si>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</si>
  <si>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</si>
  <si>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</si>
  <si>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</si>
  <si>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</si>
  <si>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</si>
  <si>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</si>
  <si>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</si>
  <si>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</si>
  <si>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</si>
  <si>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</si>
  <si>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968072455</t>
  </si>
  <si>
    <t>Vybourání kovových dveřních zárubní pl do 2 m2</t>
  </si>
  <si>
    <t>m2</t>
  </si>
  <si>
    <t>CS ÚRS 2020 01</t>
  </si>
  <si>
    <t>4</t>
  </si>
  <si>
    <t>-329085513</t>
  </si>
  <si>
    <t>VV</t>
  </si>
  <si>
    <t>Vybourání zárubní (š * v * p)</t>
  </si>
  <si>
    <t>((1,52*2,10)*2)*6</t>
  </si>
  <si>
    <t>Součet</t>
  </si>
  <si>
    <t>971033431</t>
  </si>
  <si>
    <t>Vybourání otvorů ve zdivu cihelném pl do 0,25 m2 na MVC nebo MV tl do 150 mm</t>
  </si>
  <si>
    <t>kus</t>
  </si>
  <si>
    <t>-32128593</t>
  </si>
  <si>
    <t>Vybourání otvoru ve zdivu (p)</t>
  </si>
  <si>
    <t>2.PP</t>
  </si>
  <si>
    <t>3</t>
  </si>
  <si>
    <t>971033541</t>
  </si>
  <si>
    <t>Vybourání otvorů ve zdivu cihelném pl do 1 m2 na MVC nebo MV tl do 300 mm</t>
  </si>
  <si>
    <t>m3</t>
  </si>
  <si>
    <t>-1205264600</t>
  </si>
  <si>
    <t>Vybourání otvoru ve zdivu (dl * v * š)</t>
  </si>
  <si>
    <t>5.NP</t>
  </si>
  <si>
    <t>(1,03*0,83)*0,30</t>
  </si>
  <si>
    <t>997</t>
  </si>
  <si>
    <t>Přesun sutě</t>
  </si>
  <si>
    <t>997002611</t>
  </si>
  <si>
    <t>Nakládání suti a vybouraných hmot</t>
  </si>
  <si>
    <t>t</t>
  </si>
  <si>
    <t>435280669</t>
  </si>
  <si>
    <t>5</t>
  </si>
  <si>
    <t>997013215</t>
  </si>
  <si>
    <t>Vnitrostaveništní doprava suti a vybouraných hmot pro budovy v do 18 m ručně</t>
  </si>
  <si>
    <t>766310861</t>
  </si>
  <si>
    <t>6</t>
  </si>
  <si>
    <t>997013219</t>
  </si>
  <si>
    <t>Příplatek k vnitrostaveništní dopravě suti a vybouraných hmot za zvětšenou dopravu suti ZKD 10 m</t>
  </si>
  <si>
    <t>2089327571</t>
  </si>
  <si>
    <t>7</t>
  </si>
  <si>
    <t>997013501</t>
  </si>
  <si>
    <t>Odvoz suti a vybouraných hmot na skládku nebo meziskládku do 1 km se složením</t>
  </si>
  <si>
    <t>54538170</t>
  </si>
  <si>
    <t>8</t>
  </si>
  <si>
    <t>997013509</t>
  </si>
  <si>
    <t>Příplatek k odvozu suti a vybouraných hmot na skládku ZKD 1 km přes 1 km</t>
  </si>
  <si>
    <t>1801012689</t>
  </si>
  <si>
    <t>3,582*5 'Přepočtené koeficientem množství</t>
  </si>
  <si>
    <t>997013631</t>
  </si>
  <si>
    <t>Poplatek za uložení na skládce (skládkovné) stavebního odpadu směsného kód odpadu 17 09 04</t>
  </si>
  <si>
    <t>-2015964888</t>
  </si>
  <si>
    <t>PSV</t>
  </si>
  <si>
    <t>Práce a dodávky PSV</t>
  </si>
  <si>
    <t>751</t>
  </si>
  <si>
    <t>Vzduchotechnika</t>
  </si>
  <si>
    <t>10</t>
  </si>
  <si>
    <t>751111814</t>
  </si>
  <si>
    <t>Demontáž ventilátoru axiálního nízkotlakého kruhové potrubí D do 800 mm</t>
  </si>
  <si>
    <t>16</t>
  </si>
  <si>
    <t>-1045880557</t>
  </si>
  <si>
    <t>Demontáž ventilátorů (p)</t>
  </si>
  <si>
    <t>767</t>
  </si>
  <si>
    <t>Konstrukce zámečnické</t>
  </si>
  <si>
    <t>11</t>
  </si>
  <si>
    <t>767691822</t>
  </si>
  <si>
    <t>Vyvěšení nebo zavěšení kovových křídel dveří do 2 m2</t>
  </si>
  <si>
    <t>-1522736681</t>
  </si>
  <si>
    <t>Vyvešení křídel (p)</t>
  </si>
  <si>
    <t>(2*2)*6</t>
  </si>
  <si>
    <t>12</t>
  </si>
  <si>
    <t>767991912</t>
  </si>
  <si>
    <t>Opravy zámečnických konstrukcí ostatní - samostatné řezání plamenem</t>
  </si>
  <si>
    <t>m</t>
  </si>
  <si>
    <t>664427779</t>
  </si>
  <si>
    <t>Vyřezání otvoru (dl)</t>
  </si>
  <si>
    <t>(0,60*2+0,26*2)+(0,40*2+0,26*2)+(0,60*2+0,26*2)</t>
  </si>
  <si>
    <t>OST</t>
  </si>
  <si>
    <t>Ostatní</t>
  </si>
  <si>
    <t>13</t>
  </si>
  <si>
    <t>OST000X1</t>
  </si>
  <si>
    <t>Demontáž a ekologická likvidace stávajícího výtahu vč. rozvaděče, strojovny a doplńků (dle PD)</t>
  </si>
  <si>
    <t>kpl</t>
  </si>
  <si>
    <t>512</t>
  </si>
  <si>
    <t>1427857615</t>
  </si>
  <si>
    <t>VP</t>
  </si>
  <si>
    <t xml:space="preserve">  Vícepráce</t>
  </si>
  <si>
    <t>PN</t>
  </si>
  <si>
    <t>02 - Nové konstrukce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</si>
  <si>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</si>
  <si>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</si>
  <si>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</si>
  <si>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</si>
  <si>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</si>
  <si>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</si>
  <si>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</si>
  <si>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</si>
  <si>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Svislé a kompletní konstrukce</t>
  </si>
  <si>
    <t>310278842</t>
  </si>
  <si>
    <t>Zazdívka otvorů pl do 1 m2 ve zdivu nadzákladovém z nepálených tvárnic tl do 300 mm</t>
  </si>
  <si>
    <t>1548112670</t>
  </si>
  <si>
    <t>Zazdění otvoru (dl * v * v)</t>
  </si>
  <si>
    <t>(0,80*0,80)*0,30</t>
  </si>
  <si>
    <t>317944321</t>
  </si>
  <si>
    <t>Válcované nosníky do č.12 dodatečně osazované do připravených otvorů</t>
  </si>
  <si>
    <t>-1951406585</t>
  </si>
  <si>
    <t>Osazení překladu (dl * p * m)</t>
  </si>
  <si>
    <t>(1,35*2)*9,26/1000</t>
  </si>
  <si>
    <t>Úpravy povrchů, podlahy a osazování výplní</t>
  </si>
  <si>
    <t>612142001</t>
  </si>
  <si>
    <t>Potažení vnitřních stěn sklovláknitým pletivem vtlačeným do tenkovrstvé hmoty</t>
  </si>
  <si>
    <t>-1098939069</t>
  </si>
  <si>
    <t>Doplnění omítky ve strojovně - perlinka (dl * v)</t>
  </si>
  <si>
    <t>(1,00*1,00)</t>
  </si>
  <si>
    <t>622142001</t>
  </si>
  <si>
    <t>Potažení vnějších stěn sklovláknitým pletivem vtlačeným do tenkovrstvé hmoty</t>
  </si>
  <si>
    <t>43585486</t>
  </si>
  <si>
    <t>Doplnění omítky ve strojovně - perlinka  (dl * v)</t>
  </si>
  <si>
    <t>612315213</t>
  </si>
  <si>
    <t>Vápenná hladká omítka malých ploch do 1,0 m2 na stěnách</t>
  </si>
  <si>
    <t>-884870875</t>
  </si>
  <si>
    <t>Oprava omítek u dveří (p)</t>
  </si>
  <si>
    <t>Doplnění omítky ve strojovně (p)</t>
  </si>
  <si>
    <t>622143004</t>
  </si>
  <si>
    <t>Montáž omítkových samolepících začišťovacích profilů pro spojení s okenním rámem</t>
  </si>
  <si>
    <t>129037221</t>
  </si>
  <si>
    <t>Omítka - lišta (dl)</t>
  </si>
  <si>
    <t>(1,52+2,10*2)*12</t>
  </si>
  <si>
    <t>M</t>
  </si>
  <si>
    <t>59051476</t>
  </si>
  <si>
    <t>profil začišťovací PVC 9mm s výztužnou tkaninou pro ostění ETICS</t>
  </si>
  <si>
    <t>172313739</t>
  </si>
  <si>
    <t>68,64*1,1 'Přepočtené koeficientem množství</t>
  </si>
  <si>
    <t>943211112</t>
  </si>
  <si>
    <t>Montáž lešení prostorového rámového lehkého s podlahami zatížení do 200 kg/m2 v do 25 m</t>
  </si>
  <si>
    <t>-302549486</t>
  </si>
  <si>
    <t>943211119</t>
  </si>
  <si>
    <t>Příplatek k lešení prostorovému rámovému lehkému s podlahami za půdorysnou plochu do 6 m2</t>
  </si>
  <si>
    <t>-1821996061</t>
  </si>
  <si>
    <t>943211212</t>
  </si>
  <si>
    <t>Příplatek k lešení prostorovému rámovému lehkému s podlahami v do 25 m za první a ZKD den použití</t>
  </si>
  <si>
    <t>-427637603</t>
  </si>
  <si>
    <t>317,25*30 'Přepočtené koeficientem množství</t>
  </si>
  <si>
    <t>943211812</t>
  </si>
  <si>
    <t>Demontáž lešení prostorového rámového lehkého s podlahami zatížení do 200 kg/m2 v do 25 m</t>
  </si>
  <si>
    <t>-1296225047</t>
  </si>
  <si>
    <t>949101111</t>
  </si>
  <si>
    <t>Lešení pomocné pro objekty pozemních staveb s lešeňovou podlahou v do 1,9 m zatížení do 150 kg/m2</t>
  </si>
  <si>
    <t>885315341</t>
  </si>
  <si>
    <t>952901111</t>
  </si>
  <si>
    <t>Vyčištění budov bytové a občanské výstavby při výšce podlaží do 4 m</t>
  </si>
  <si>
    <t>1800701893</t>
  </si>
  <si>
    <t>998</t>
  </si>
  <si>
    <t>Přesun hmot</t>
  </si>
  <si>
    <t>14</t>
  </si>
  <si>
    <t>998018003</t>
  </si>
  <si>
    <t>Přesun hmot ruční pro budovy v do 24 m</t>
  </si>
  <si>
    <t>-2056113675</t>
  </si>
  <si>
    <t>771</t>
  </si>
  <si>
    <t>Podlahy z dlaždic</t>
  </si>
  <si>
    <t>771573932</t>
  </si>
  <si>
    <t>Oprava podlah z keramických dlaždic pro mechanické zatížení lepených do 12 ks/m2</t>
  </si>
  <si>
    <t>1055602735</t>
  </si>
  <si>
    <t>Oprava dlažby (předpokládaný p)</t>
  </si>
  <si>
    <t>20</t>
  </si>
  <si>
    <t>59761434</t>
  </si>
  <si>
    <t>dlažba keramická slinutá hladká do interiéru i exteriéru pro vysoké mechanické namáhání přes 9 do 12ks/m2</t>
  </si>
  <si>
    <t>32</t>
  </si>
  <si>
    <t>-534455062</t>
  </si>
  <si>
    <t>Oprava dlažby (předpokládaný p * dl * š)</t>
  </si>
  <si>
    <t>20*(0,30*0,30)</t>
  </si>
  <si>
    <t>1,8*1,1 'Přepočtené koeficientem množství</t>
  </si>
  <si>
    <t>17</t>
  </si>
  <si>
    <t>998771103</t>
  </si>
  <si>
    <t>Přesun hmot tonážní pro podlahy z dlaždic v objektech v do 24 m</t>
  </si>
  <si>
    <t>-19800144</t>
  </si>
  <si>
    <t>18</t>
  </si>
  <si>
    <t>998771181</t>
  </si>
  <si>
    <t>Příplatek k přesunu hmot tonážní 771 prováděný bez použití mechanizace</t>
  </si>
  <si>
    <t>1932392135</t>
  </si>
  <si>
    <t>777</t>
  </si>
  <si>
    <t>Podlahy lité</t>
  </si>
  <si>
    <t>19</t>
  </si>
  <si>
    <t>777131101</t>
  </si>
  <si>
    <t>Penetrační epoxidový nátěr podlahy na suchý a vyzrálý podklad</t>
  </si>
  <si>
    <t>-840050495</t>
  </si>
  <si>
    <t>Nátěr podlahy - penetrace (dl * š)</t>
  </si>
  <si>
    <t>šachta</t>
  </si>
  <si>
    <t>(2,25*3,00)+(2,25*3,00)</t>
  </si>
  <si>
    <t>strojovna</t>
  </si>
  <si>
    <t>36,34</t>
  </si>
  <si>
    <t>777611121</t>
  </si>
  <si>
    <t>Krycí epoxidový průmyslový nátěr podlahy</t>
  </si>
  <si>
    <t>851886315</t>
  </si>
  <si>
    <t>998777103</t>
  </si>
  <si>
    <t>Přesun hmot tonážní pro podlahy lité v objektech v do 24 m</t>
  </si>
  <si>
    <t>1698275488</t>
  </si>
  <si>
    <t>22</t>
  </si>
  <si>
    <t>998777181</t>
  </si>
  <si>
    <t>Příplatek k přesunu hmot tonážní 777 prováděný bez použití mechanizace</t>
  </si>
  <si>
    <t>1349118941</t>
  </si>
  <si>
    <t>781</t>
  </si>
  <si>
    <t>Dokončovací práce - obklady</t>
  </si>
  <si>
    <t>23</t>
  </si>
  <si>
    <t>781473920</t>
  </si>
  <si>
    <t>Oprava obkladu z obkladaček keramických do 12 ks/m2 lepených</t>
  </si>
  <si>
    <t>-948849617</t>
  </si>
  <si>
    <t>Oprava obkladu (předpokládaný p)</t>
  </si>
  <si>
    <t>24</t>
  </si>
  <si>
    <t>-726779581</t>
  </si>
  <si>
    <t>Oprava obkladu (předpokládaný p * dl * š)</t>
  </si>
  <si>
    <t>25</t>
  </si>
  <si>
    <t>998781103</t>
  </si>
  <si>
    <t>Přesun hmot tonážní pro obklady keramické v objektech v do 24 m</t>
  </si>
  <si>
    <t>2010814446</t>
  </si>
  <si>
    <t>26</t>
  </si>
  <si>
    <t>998781181</t>
  </si>
  <si>
    <t>Příplatek k přesunu hmot tonážní 781 prováděný bez použití mechanizace</t>
  </si>
  <si>
    <t>-1079332744</t>
  </si>
  <si>
    <t>783</t>
  </si>
  <si>
    <t>Dokončovací práce - nátěry</t>
  </si>
  <si>
    <t>27</t>
  </si>
  <si>
    <t>783301311</t>
  </si>
  <si>
    <t>Odmaštění zámečnických konstrukcí vodou ředitelným odmašťovačem</t>
  </si>
  <si>
    <t>-701020294</t>
  </si>
  <si>
    <t>Nátěr podlahy (dl * š)</t>
  </si>
  <si>
    <t>(6,60*3,30)*2</t>
  </si>
  <si>
    <t>28</t>
  </si>
  <si>
    <t>783314101</t>
  </si>
  <si>
    <t>Základní jednonásobný syntetický nátěr zámečnických konstrukcí</t>
  </si>
  <si>
    <t>-1828065882</t>
  </si>
  <si>
    <t>29</t>
  </si>
  <si>
    <t>783327101</t>
  </si>
  <si>
    <t>Krycí jednonásobný akrylátový nátěr zámečnických konstrukcí</t>
  </si>
  <si>
    <t>-701073402</t>
  </si>
  <si>
    <t>784</t>
  </si>
  <si>
    <t>Dokončovací práce - malby a tapety</t>
  </si>
  <si>
    <t>30</t>
  </si>
  <si>
    <t>784111005</t>
  </si>
  <si>
    <t>Oprášení (ometení ) podkladu v místnostech výšky přes 5,00 m</t>
  </si>
  <si>
    <t>-56667568</t>
  </si>
  <si>
    <t>Malby (dl * v)</t>
  </si>
  <si>
    <t>((2,25*2+3,00*2)+(2,25*2+3,00*2))*23,50</t>
  </si>
  <si>
    <t>vstupy do výtahu</t>
  </si>
  <si>
    <t>(6,70)*3,30*6</t>
  </si>
  <si>
    <t>(9,60*2+6,30*2)*2,30</t>
  </si>
  <si>
    <t>31</t>
  </si>
  <si>
    <t>784181105</t>
  </si>
  <si>
    <t>Základní akrylátová jednonásobná penetrace podkladu v místnostech výšky přes 5,00 m</t>
  </si>
  <si>
    <t>-650012513</t>
  </si>
  <si>
    <t>784221105</t>
  </si>
  <si>
    <t>Dvojnásobné bílé malby ze směsí za sucha dobře otěruvzdorných v místnostech přes 5,00 m</t>
  </si>
  <si>
    <t>-16933768</t>
  </si>
  <si>
    <t>33</t>
  </si>
  <si>
    <t>D+M výtah vč. dveří a doplňků (dle PD)</t>
  </si>
  <si>
    <t>-2065110123</t>
  </si>
  <si>
    <t>34</t>
  </si>
  <si>
    <t>OST000X2</t>
  </si>
  <si>
    <t>D+M VZT technologie vč. doplňků (dle PD)</t>
  </si>
  <si>
    <t>1926670730</t>
  </si>
  <si>
    <t>35</t>
  </si>
  <si>
    <t>OST000X3</t>
  </si>
  <si>
    <t>Stavební přípomoc</t>
  </si>
  <si>
    <t>-744526995</t>
  </si>
  <si>
    <t>03 - VRN</t>
  </si>
  <si>
    <t>VRN - Vedlejší rozpočtové náklady</t>
  </si>
  <si>
    <t>Vedlejší rozpočtové náklady</t>
  </si>
  <si>
    <t>VRN000X1</t>
  </si>
  <si>
    <t>Zařízení staveniště</t>
  </si>
  <si>
    <t>800493964</t>
  </si>
  <si>
    <t>VRN000X2</t>
  </si>
  <si>
    <t>Ztížené provozní vlivy</t>
  </si>
  <si>
    <t>3705896</t>
  </si>
  <si>
    <t>VRN000X3</t>
  </si>
  <si>
    <t>Přesun kapacit</t>
  </si>
  <si>
    <t>1322657950</t>
  </si>
  <si>
    <t>VRN000X4</t>
  </si>
  <si>
    <t>Inženýrská činnost</t>
  </si>
  <si>
    <t>-1436255577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</si>
</sst>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22" xfId="0" applyFont="1" applyFill="1" applyBorder="1" applyAlignment="1" applyProtection="1">
      <alignment horizontal="left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8" t="s">
        <v>14</v>
      </c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22"/>
      <c r="AQ5" s="22"/>
      <c r="AR5" s="20"/>
      <c r="BE5" s="27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9" t="s">
        <v>17</v>
      </c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22"/>
      <c r="AQ6" s="22"/>
      <c r="AR6" s="20"/>
      <c r="BE6" s="27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76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27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6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276"/>
      <c r="BS13" s="17" t="s">
        <v>6</v>
      </c>
    </row>
    <row r="14" spans="2:71" ht="12">
      <c r="B14" s="21"/>
      <c r="C14" s="22"/>
      <c r="D14" s="22"/>
      <c r="E14" s="280" t="s">
        <v>31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276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6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276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276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6"/>
      <c r="BS18" s="17" t="s">
        <v>6</v>
      </c>
    </row>
    <row r="19" spans="2:71" s="1" customFormat="1" ht="12" customHeight="1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37</v>
      </c>
      <c r="AO19" s="22"/>
      <c r="AP19" s="22"/>
      <c r="AQ19" s="22"/>
      <c r="AR19" s="20"/>
      <c r="BE19" s="276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39</v>
      </c>
      <c r="AO20" s="22"/>
      <c r="AP20" s="22"/>
      <c r="AQ20" s="22"/>
      <c r="AR20" s="20"/>
      <c r="BE20" s="276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6"/>
    </row>
    <row r="22" spans="2:57" s="1" customFormat="1" ht="12" customHeight="1">
      <c r="B22" s="21"/>
      <c r="C22" s="22"/>
      <c r="D22" s="29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6"/>
    </row>
    <row r="23" spans="2:57" s="1" customFormat="1" ht="59.25" customHeight="1">
      <c r="B23" s="21"/>
      <c r="C23" s="22"/>
      <c r="D23" s="22"/>
      <c r="E23" s="282" t="s">
        <v>41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2"/>
      <c r="AP23" s="22"/>
      <c r="AQ23" s="22"/>
      <c r="AR23" s="20"/>
      <c r="BE23" s="27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6"/>
    </row>
    <row r="26" spans="1:57" s="2" customFormat="1" ht="25.9" customHeight="1">
      <c r="A26" s="34"/>
      <c r="B26" s="35"/>
      <c r="C26" s="36"/>
      <c r="D26" s="37" t="s">
        <v>42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3">
        <f>ROUND(AG94,2)</f>
        <v>0</v>
      </c>
      <c r="AL26" s="284"/>
      <c r="AM26" s="284"/>
      <c r="AN26" s="284"/>
      <c r="AO26" s="284"/>
      <c r="AP26" s="36"/>
      <c r="AQ26" s="36"/>
      <c r="AR26" s="39"/>
      <c r="BE26" s="27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6"/>
    </row>
    <row r="28" spans="1:57" s="2" customFormat="1" ht="1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5" t="s">
        <v>43</v>
      </c>
      <c r="M28" s="285"/>
      <c r="N28" s="285"/>
      <c r="O28" s="285"/>
      <c r="P28" s="285"/>
      <c r="Q28" s="36"/>
      <c r="R28" s="36"/>
      <c r="S28" s="36"/>
      <c r="T28" s="36"/>
      <c r="U28" s="36"/>
      <c r="V28" s="36"/>
      <c r="W28" s="285" t="s">
        <v>44</v>
      </c>
      <c r="X28" s="285"/>
      <c r="Y28" s="285"/>
      <c r="Z28" s="285"/>
      <c r="AA28" s="285"/>
      <c r="AB28" s="285"/>
      <c r="AC28" s="285"/>
      <c r="AD28" s="285"/>
      <c r="AE28" s="285"/>
      <c r="AF28" s="36"/>
      <c r="AG28" s="36"/>
      <c r="AH28" s="36"/>
      <c r="AI28" s="36"/>
      <c r="AJ28" s="36"/>
      <c r="AK28" s="285" t="s">
        <v>45</v>
      </c>
      <c r="AL28" s="285"/>
      <c r="AM28" s="285"/>
      <c r="AN28" s="285"/>
      <c r="AO28" s="285"/>
      <c r="AP28" s="36"/>
      <c r="AQ28" s="36"/>
      <c r="AR28" s="39"/>
      <c r="BE28" s="276"/>
    </row>
    <row r="29" spans="2:57" s="3" customFormat="1" ht="14.45" customHeight="1">
      <c r="B29" s="40"/>
      <c r="C29" s="41"/>
      <c r="D29" s="29" t="s">
        <v>46</v>
      </c>
      <c r="E29" s="41"/>
      <c r="F29" s="29" t="s">
        <v>47</v>
      </c>
      <c r="G29" s="41"/>
      <c r="H29" s="41"/>
      <c r="I29" s="41"/>
      <c r="J29" s="41"/>
      <c r="K29" s="41"/>
      <c r="L29" s="288">
        <v>0.21</v>
      </c>
      <c r="M29" s="287"/>
      <c r="N29" s="287"/>
      <c r="O29" s="287"/>
      <c r="P29" s="287"/>
      <c r="Q29" s="41"/>
      <c r="R29" s="41"/>
      <c r="S29" s="41"/>
      <c r="T29" s="41"/>
      <c r="U29" s="41"/>
      <c r="V29" s="41"/>
      <c r="W29" s="286">
        <f>ROUND(AZ94,2)</f>
        <v>0</v>
      </c>
      <c r="X29" s="287"/>
      <c r="Y29" s="287"/>
      <c r="Z29" s="287"/>
      <c r="AA29" s="287"/>
      <c r="AB29" s="287"/>
      <c r="AC29" s="287"/>
      <c r="AD29" s="287"/>
      <c r="AE29" s="287"/>
      <c r="AF29" s="41"/>
      <c r="AG29" s="41"/>
      <c r="AH29" s="41"/>
      <c r="AI29" s="41"/>
      <c r="AJ29" s="41"/>
      <c r="AK29" s="286">
        <f>ROUND(AV94,2)</f>
        <v>0</v>
      </c>
      <c r="AL29" s="287"/>
      <c r="AM29" s="287"/>
      <c r="AN29" s="287"/>
      <c r="AO29" s="287"/>
      <c r="AP29" s="41"/>
      <c r="AQ29" s="41"/>
      <c r="AR29" s="42"/>
      <c r="BE29" s="277"/>
    </row>
    <row r="30" spans="2:57" s="3" customFormat="1" ht="14.45" customHeight="1">
      <c r="B30" s="40"/>
      <c r="C30" s="41"/>
      <c r="D30" s="41"/>
      <c r="E30" s="41"/>
      <c r="F30" s="29" t="s">
        <v>48</v>
      </c>
      <c r="G30" s="41"/>
      <c r="H30" s="41"/>
      <c r="I30" s="41"/>
      <c r="J30" s="41"/>
      <c r="K30" s="41"/>
      <c r="L30" s="288">
        <v>0.15</v>
      </c>
      <c r="M30" s="287"/>
      <c r="N30" s="287"/>
      <c r="O30" s="287"/>
      <c r="P30" s="287"/>
      <c r="Q30" s="41"/>
      <c r="R30" s="41"/>
      <c r="S30" s="41"/>
      <c r="T30" s="41"/>
      <c r="U30" s="41"/>
      <c r="V30" s="41"/>
      <c r="W30" s="286">
        <f>ROUND(BA94,2)</f>
        <v>0</v>
      </c>
      <c r="X30" s="287"/>
      <c r="Y30" s="287"/>
      <c r="Z30" s="287"/>
      <c r="AA30" s="287"/>
      <c r="AB30" s="287"/>
      <c r="AC30" s="287"/>
      <c r="AD30" s="287"/>
      <c r="AE30" s="287"/>
      <c r="AF30" s="41"/>
      <c r="AG30" s="41"/>
      <c r="AH30" s="41"/>
      <c r="AI30" s="41"/>
      <c r="AJ30" s="41"/>
      <c r="AK30" s="286">
        <f>ROUND(AW94,2)</f>
        <v>0</v>
      </c>
      <c r="AL30" s="287"/>
      <c r="AM30" s="287"/>
      <c r="AN30" s="287"/>
      <c r="AO30" s="287"/>
      <c r="AP30" s="41"/>
      <c r="AQ30" s="41"/>
      <c r="AR30" s="42"/>
      <c r="BE30" s="277"/>
    </row>
    <row r="31" spans="2:57" s="3" customFormat="1" ht="14.45" customHeight="1" hidden="1">
      <c r="B31" s="40"/>
      <c r="C31" s="41"/>
      <c r="D31" s="41"/>
      <c r="E31" s="41"/>
      <c r="F31" s="29" t="s">
        <v>49</v>
      </c>
      <c r="G31" s="41"/>
      <c r="H31" s="41"/>
      <c r="I31" s="41"/>
      <c r="J31" s="41"/>
      <c r="K31" s="41"/>
      <c r="L31" s="288">
        <v>0.21</v>
      </c>
      <c r="M31" s="287"/>
      <c r="N31" s="287"/>
      <c r="O31" s="287"/>
      <c r="P31" s="287"/>
      <c r="Q31" s="41"/>
      <c r="R31" s="41"/>
      <c r="S31" s="41"/>
      <c r="T31" s="41"/>
      <c r="U31" s="41"/>
      <c r="V31" s="41"/>
      <c r="W31" s="286">
        <f>ROUND(BB94,2)</f>
        <v>0</v>
      </c>
      <c r="X31" s="287"/>
      <c r="Y31" s="287"/>
      <c r="Z31" s="287"/>
      <c r="AA31" s="287"/>
      <c r="AB31" s="287"/>
      <c r="AC31" s="287"/>
      <c r="AD31" s="287"/>
      <c r="AE31" s="287"/>
      <c r="AF31" s="41"/>
      <c r="AG31" s="41"/>
      <c r="AH31" s="41"/>
      <c r="AI31" s="41"/>
      <c r="AJ31" s="41"/>
      <c r="AK31" s="286">
        <v>0</v>
      </c>
      <c r="AL31" s="287"/>
      <c r="AM31" s="287"/>
      <c r="AN31" s="287"/>
      <c r="AO31" s="287"/>
      <c r="AP31" s="41"/>
      <c r="AQ31" s="41"/>
      <c r="AR31" s="42"/>
      <c r="BE31" s="277"/>
    </row>
    <row r="32" spans="2:57" s="3" customFormat="1" ht="14.45" customHeight="1" hidden="1">
      <c r="B32" s="40"/>
      <c r="C32" s="41"/>
      <c r="D32" s="41"/>
      <c r="E32" s="41"/>
      <c r="F32" s="29" t="s">
        <v>50</v>
      </c>
      <c r="G32" s="41"/>
      <c r="H32" s="41"/>
      <c r="I32" s="41"/>
      <c r="J32" s="41"/>
      <c r="K32" s="41"/>
      <c r="L32" s="288">
        <v>0.15</v>
      </c>
      <c r="M32" s="287"/>
      <c r="N32" s="287"/>
      <c r="O32" s="287"/>
      <c r="P32" s="287"/>
      <c r="Q32" s="41"/>
      <c r="R32" s="41"/>
      <c r="S32" s="41"/>
      <c r="T32" s="41"/>
      <c r="U32" s="41"/>
      <c r="V32" s="41"/>
      <c r="W32" s="286">
        <f>ROUND(BC94,2)</f>
        <v>0</v>
      </c>
      <c r="X32" s="287"/>
      <c r="Y32" s="287"/>
      <c r="Z32" s="287"/>
      <c r="AA32" s="287"/>
      <c r="AB32" s="287"/>
      <c r="AC32" s="287"/>
      <c r="AD32" s="287"/>
      <c r="AE32" s="287"/>
      <c r="AF32" s="41"/>
      <c r="AG32" s="41"/>
      <c r="AH32" s="41"/>
      <c r="AI32" s="41"/>
      <c r="AJ32" s="41"/>
      <c r="AK32" s="286">
        <v>0</v>
      </c>
      <c r="AL32" s="287"/>
      <c r="AM32" s="287"/>
      <c r="AN32" s="287"/>
      <c r="AO32" s="287"/>
      <c r="AP32" s="41"/>
      <c r="AQ32" s="41"/>
      <c r="AR32" s="42"/>
      <c r="BE32" s="277"/>
    </row>
    <row r="33" spans="2:57" s="3" customFormat="1" ht="14.45" customHeight="1" hidden="1">
      <c r="B33" s="40"/>
      <c r="C33" s="41"/>
      <c r="D33" s="41"/>
      <c r="E33" s="41"/>
      <c r="F33" s="29" t="s">
        <v>51</v>
      </c>
      <c r="G33" s="41"/>
      <c r="H33" s="41"/>
      <c r="I33" s="41"/>
      <c r="J33" s="41"/>
      <c r="K33" s="41"/>
      <c r="L33" s="288">
        <v>0</v>
      </c>
      <c r="M33" s="287"/>
      <c r="N33" s="287"/>
      <c r="O33" s="287"/>
      <c r="P33" s="287"/>
      <c r="Q33" s="41"/>
      <c r="R33" s="41"/>
      <c r="S33" s="41"/>
      <c r="T33" s="41"/>
      <c r="U33" s="41"/>
      <c r="V33" s="41"/>
      <c r="W33" s="286">
        <f>ROUND(BD94,2)</f>
        <v>0</v>
      </c>
      <c r="X33" s="287"/>
      <c r="Y33" s="287"/>
      <c r="Z33" s="287"/>
      <c r="AA33" s="287"/>
      <c r="AB33" s="287"/>
      <c r="AC33" s="287"/>
      <c r="AD33" s="287"/>
      <c r="AE33" s="287"/>
      <c r="AF33" s="41"/>
      <c r="AG33" s="41"/>
      <c r="AH33" s="41"/>
      <c r="AI33" s="41"/>
      <c r="AJ33" s="41"/>
      <c r="AK33" s="286">
        <v>0</v>
      </c>
      <c r="AL33" s="287"/>
      <c r="AM33" s="287"/>
      <c r="AN33" s="287"/>
      <c r="AO33" s="287"/>
      <c r="AP33" s="41"/>
      <c r="AQ33" s="41"/>
      <c r="AR33" s="42"/>
      <c r="BE33" s="27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6"/>
    </row>
    <row r="35" spans="1:57" s="2" customFormat="1" ht="25.9" customHeight="1">
      <c r="A35" s="34"/>
      <c r="B35" s="35"/>
      <c r="C35" s="43"/>
      <c r="D35" s="44" t="s">
        <v>52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53</v>
      </c>
      <c r="U35" s="45"/>
      <c r="V35" s="45"/>
      <c r="W35" s="45"/>
      <c r="X35" s="289" t="s">
        <v>54</v>
      </c>
      <c r="Y35" s="290"/>
      <c r="Z35" s="290"/>
      <c r="AA35" s="290"/>
      <c r="AB35" s="290"/>
      <c r="AC35" s="45"/>
      <c r="AD35" s="45"/>
      <c r="AE35" s="45"/>
      <c r="AF35" s="45"/>
      <c r="AG35" s="45"/>
      <c r="AH35" s="45"/>
      <c r="AI35" s="45"/>
      <c r="AJ35" s="45"/>
      <c r="AK35" s="291">
        <f>SUM(AK26:AK33)</f>
        <v>0</v>
      </c>
      <c r="AL35" s="290"/>
      <c r="AM35" s="290"/>
      <c r="AN35" s="290"/>
      <c r="AO35" s="29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56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4"/>
      <c r="B60" s="35"/>
      <c r="C60" s="36"/>
      <c r="D60" s="52" t="s">
        <v>57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57</v>
      </c>
      <c r="AI60" s="38"/>
      <c r="AJ60" s="38"/>
      <c r="AK60" s="38"/>
      <c r="AL60" s="38"/>
      <c r="AM60" s="52" t="s">
        <v>58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4"/>
      <c r="B64" s="35"/>
      <c r="C64" s="36"/>
      <c r="D64" s="49" t="s">
        <v>59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60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4"/>
      <c r="B75" s="35"/>
      <c r="C75" s="36"/>
      <c r="D75" s="52" t="s">
        <v>57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57</v>
      </c>
      <c r="AI75" s="38"/>
      <c r="AJ75" s="38"/>
      <c r="AK75" s="38"/>
      <c r="AL75" s="38"/>
      <c r="AM75" s="52" t="s">
        <v>58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61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20MT021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93" t="str">
        <f>K6</f>
        <v>Výtah Dětská nemocnice</v>
      </c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Černopolní 9, Černá pole, Brno 613 00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5" t="str">
        <f>IF(AN8="","",AN8)</f>
        <v>18. 2. 2020</v>
      </c>
      <c r="AN87" s="29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Fakultní nemocnice Brno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96" t="str">
        <f>IF(E17="","",E17)</f>
        <v>Ing. et Ing. Pavel Vyskočil</v>
      </c>
      <c r="AN89" s="297"/>
      <c r="AO89" s="297"/>
      <c r="AP89" s="297"/>
      <c r="AQ89" s="36"/>
      <c r="AR89" s="39"/>
      <c r="AS89" s="298" t="s">
        <v>62</v>
      </c>
      <c r="AT89" s="29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25.7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36</v>
      </c>
      <c r="AJ90" s="36"/>
      <c r="AK90" s="36"/>
      <c r="AL90" s="36"/>
      <c r="AM90" s="296" t="str">
        <f>IF(E20="","",E20)</f>
        <v>STAGA stavební agentura s.r.o.</v>
      </c>
      <c r="AN90" s="297"/>
      <c r="AO90" s="297"/>
      <c r="AP90" s="297"/>
      <c r="AQ90" s="36"/>
      <c r="AR90" s="39"/>
      <c r="AS90" s="300"/>
      <c r="AT90" s="30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02"/>
      <c r="AT91" s="30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04" t="s">
        <v>63</v>
      </c>
      <c r="D92" s="305"/>
      <c r="E92" s="305"/>
      <c r="F92" s="305"/>
      <c r="G92" s="305"/>
      <c r="H92" s="73"/>
      <c r="I92" s="306" t="s">
        <v>64</v>
      </c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7" t="s">
        <v>65</v>
      </c>
      <c r="AH92" s="305"/>
      <c r="AI92" s="305"/>
      <c r="AJ92" s="305"/>
      <c r="AK92" s="305"/>
      <c r="AL92" s="305"/>
      <c r="AM92" s="305"/>
      <c r="AN92" s="306" t="s">
        <v>66</v>
      </c>
      <c r="AO92" s="305"/>
      <c r="AP92" s="308"/>
      <c r="AQ92" s="74" t="s">
        <v>67</v>
      </c>
      <c r="AR92" s="39"/>
      <c r="AS92" s="75" t="s">
        <v>68</v>
      </c>
      <c r="AT92" s="76" t="s">
        <v>69</v>
      </c>
      <c r="AU92" s="76" t="s">
        <v>70</v>
      </c>
      <c r="AV92" s="76" t="s">
        <v>71</v>
      </c>
      <c r="AW92" s="76" t="s">
        <v>72</v>
      </c>
      <c r="AX92" s="76" t="s">
        <v>73</v>
      </c>
      <c r="AY92" s="76" t="s">
        <v>74</v>
      </c>
      <c r="AZ92" s="76" t="s">
        <v>75</v>
      </c>
      <c r="BA92" s="76" t="s">
        <v>76</v>
      </c>
      <c r="BB92" s="76" t="s">
        <v>77</v>
      </c>
      <c r="BC92" s="76" t="s">
        <v>78</v>
      </c>
      <c r="BD92" s="77" t="s">
        <v>79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80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12">
        <f>ROUND(SUM(AG95:AG97),2)</f>
        <v>0</v>
      </c>
      <c r="AH94" s="312"/>
      <c r="AI94" s="312"/>
      <c r="AJ94" s="312"/>
      <c r="AK94" s="312"/>
      <c r="AL94" s="312"/>
      <c r="AM94" s="312"/>
      <c r="AN94" s="313">
        <f>SUM(AG94,AT94)</f>
        <v>0</v>
      </c>
      <c r="AO94" s="313"/>
      <c r="AP94" s="313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81</v>
      </c>
      <c r="BT94" s="91" t="s">
        <v>82</v>
      </c>
      <c r="BU94" s="92" t="s">
        <v>83</v>
      </c>
      <c r="BV94" s="91" t="s">
        <v>84</v>
      </c>
      <c r="BW94" s="91" t="s">
        <v>5</v>
      </c>
      <c r="BX94" s="91" t="s">
        <v>85</v>
      </c>
      <c r="CL94" s="91" t="s">
        <v>1</v>
      </c>
    </row>
    <row r="95" spans="1:91" s="7" customFormat="1" ht="16.5" customHeight="1">
      <c r="A95" s="93" t="s">
        <v>86</v>
      </c>
      <c r="B95" s="94"/>
      <c r="C95" s="95"/>
      <c r="D95" s="311" t="s">
        <v>87</v>
      </c>
      <c r="E95" s="311"/>
      <c r="F95" s="311"/>
      <c r="G95" s="311"/>
      <c r="H95" s="311"/>
      <c r="I95" s="96"/>
      <c r="J95" s="311" t="s">
        <v>88</v>
      </c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09">
        <f>'01 - Bourané konstrukce'!J30</f>
        <v>0</v>
      </c>
      <c r="AH95" s="310"/>
      <c r="AI95" s="310"/>
      <c r="AJ95" s="310"/>
      <c r="AK95" s="310"/>
      <c r="AL95" s="310"/>
      <c r="AM95" s="310"/>
      <c r="AN95" s="309">
        <f>SUM(AG95,AT95)</f>
        <v>0</v>
      </c>
      <c r="AO95" s="310"/>
      <c r="AP95" s="310"/>
      <c r="AQ95" s="97" t="s">
        <v>89</v>
      </c>
      <c r="AR95" s="98"/>
      <c r="AS95" s="99">
        <v>0</v>
      </c>
      <c r="AT95" s="100">
        <f>ROUND(SUM(AV95:AW95),2)</f>
        <v>0</v>
      </c>
      <c r="AU95" s="101">
        <f>'01 - Bourané konstrukce'!P124</f>
        <v>0</v>
      </c>
      <c r="AV95" s="100">
        <f>'01 - Bourané konstrukce'!J33</f>
        <v>0</v>
      </c>
      <c r="AW95" s="100">
        <f>'01 - Bourané konstrukce'!J34</f>
        <v>0</v>
      </c>
      <c r="AX95" s="100">
        <f>'01 - Bourané konstrukce'!J35</f>
        <v>0</v>
      </c>
      <c r="AY95" s="100">
        <f>'01 - Bourané konstrukce'!J36</f>
        <v>0</v>
      </c>
      <c r="AZ95" s="100">
        <f>'01 - Bourané konstrukce'!F33</f>
        <v>0</v>
      </c>
      <c r="BA95" s="100">
        <f>'01 - Bourané konstrukce'!F34</f>
        <v>0</v>
      </c>
      <c r="BB95" s="100">
        <f>'01 - Bourané konstrukce'!F35</f>
        <v>0</v>
      </c>
      <c r="BC95" s="100">
        <f>'01 - Bourané konstrukce'!F36</f>
        <v>0</v>
      </c>
      <c r="BD95" s="102">
        <f>'01 - Bourané konstrukce'!F37</f>
        <v>0</v>
      </c>
      <c r="BT95" s="103" t="s">
        <v>90</v>
      </c>
      <c r="BV95" s="103" t="s">
        <v>84</v>
      </c>
      <c r="BW95" s="103" t="s">
        <v>91</v>
      </c>
      <c r="BX95" s="103" t="s">
        <v>5</v>
      </c>
      <c r="CL95" s="103" t="s">
        <v>1</v>
      </c>
      <c r="CM95" s="103" t="s">
        <v>92</v>
      </c>
    </row>
    <row r="96" spans="1:91" s="7" customFormat="1" ht="16.5" customHeight="1">
      <c r="A96" s="93" t="s">
        <v>86</v>
      </c>
      <c r="B96" s="94"/>
      <c r="C96" s="95"/>
      <c r="D96" s="311" t="s">
        <v>93</v>
      </c>
      <c r="E96" s="311"/>
      <c r="F96" s="311"/>
      <c r="G96" s="311"/>
      <c r="H96" s="311"/>
      <c r="I96" s="96"/>
      <c r="J96" s="311" t="s">
        <v>94</v>
      </c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09">
        <f>'02 - Nové konstrukce'!J30</f>
        <v>0</v>
      </c>
      <c r="AH96" s="310"/>
      <c r="AI96" s="310"/>
      <c r="AJ96" s="310"/>
      <c r="AK96" s="310"/>
      <c r="AL96" s="310"/>
      <c r="AM96" s="310"/>
      <c r="AN96" s="309">
        <f>SUM(AG96,AT96)</f>
        <v>0</v>
      </c>
      <c r="AO96" s="310"/>
      <c r="AP96" s="310"/>
      <c r="AQ96" s="97" t="s">
        <v>89</v>
      </c>
      <c r="AR96" s="98"/>
      <c r="AS96" s="99">
        <v>0</v>
      </c>
      <c r="AT96" s="100">
        <f>ROUND(SUM(AV96:AW96),2)</f>
        <v>0</v>
      </c>
      <c r="AU96" s="101">
        <f>'02 - Nové konstrukce'!P129</f>
        <v>0</v>
      </c>
      <c r="AV96" s="100">
        <f>'02 - Nové konstrukce'!J33</f>
        <v>0</v>
      </c>
      <c r="AW96" s="100">
        <f>'02 - Nové konstrukce'!J34</f>
        <v>0</v>
      </c>
      <c r="AX96" s="100">
        <f>'02 - Nové konstrukce'!J35</f>
        <v>0</v>
      </c>
      <c r="AY96" s="100">
        <f>'02 - Nové konstrukce'!J36</f>
        <v>0</v>
      </c>
      <c r="AZ96" s="100">
        <f>'02 - Nové konstrukce'!F33</f>
        <v>0</v>
      </c>
      <c r="BA96" s="100">
        <f>'02 - Nové konstrukce'!F34</f>
        <v>0</v>
      </c>
      <c r="BB96" s="100">
        <f>'02 - Nové konstrukce'!F35</f>
        <v>0</v>
      </c>
      <c r="BC96" s="100">
        <f>'02 - Nové konstrukce'!F36</f>
        <v>0</v>
      </c>
      <c r="BD96" s="102">
        <f>'02 - Nové konstrukce'!F37</f>
        <v>0</v>
      </c>
      <c r="BT96" s="103" t="s">
        <v>90</v>
      </c>
      <c r="BV96" s="103" t="s">
        <v>84</v>
      </c>
      <c r="BW96" s="103" t="s">
        <v>95</v>
      </c>
      <c r="BX96" s="103" t="s">
        <v>5</v>
      </c>
      <c r="CL96" s="103" t="s">
        <v>1</v>
      </c>
      <c r="CM96" s="103" t="s">
        <v>92</v>
      </c>
    </row>
    <row r="97" spans="1:91" s="7" customFormat="1" ht="16.5" customHeight="1">
      <c r="A97" s="93" t="s">
        <v>86</v>
      </c>
      <c r="B97" s="94"/>
      <c r="C97" s="95"/>
      <c r="D97" s="311" t="s">
        <v>96</v>
      </c>
      <c r="E97" s="311"/>
      <c r="F97" s="311"/>
      <c r="G97" s="311"/>
      <c r="H97" s="311"/>
      <c r="I97" s="96"/>
      <c r="J97" s="311" t="s">
        <v>97</v>
      </c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09">
        <f>'03 - VRN'!J30</f>
        <v>0</v>
      </c>
      <c r="AH97" s="310"/>
      <c r="AI97" s="310"/>
      <c r="AJ97" s="310"/>
      <c r="AK97" s="310"/>
      <c r="AL97" s="310"/>
      <c r="AM97" s="310"/>
      <c r="AN97" s="309">
        <f>SUM(AG97,AT97)</f>
        <v>0</v>
      </c>
      <c r="AO97" s="310"/>
      <c r="AP97" s="310"/>
      <c r="AQ97" s="97" t="s">
        <v>89</v>
      </c>
      <c r="AR97" s="98"/>
      <c r="AS97" s="104">
        <v>0</v>
      </c>
      <c r="AT97" s="105">
        <f>ROUND(SUM(AV97:AW97),2)</f>
        <v>0</v>
      </c>
      <c r="AU97" s="106">
        <f>'03 - VRN'!P118</f>
        <v>0</v>
      </c>
      <c r="AV97" s="105">
        <f>'03 - VRN'!J33</f>
        <v>0</v>
      </c>
      <c r="AW97" s="105">
        <f>'03 - VRN'!J34</f>
        <v>0</v>
      </c>
      <c r="AX97" s="105">
        <f>'03 - VRN'!J35</f>
        <v>0</v>
      </c>
      <c r="AY97" s="105">
        <f>'03 - VRN'!J36</f>
        <v>0</v>
      </c>
      <c r="AZ97" s="105">
        <f>'03 - VRN'!F33</f>
        <v>0</v>
      </c>
      <c r="BA97" s="105">
        <f>'03 - VRN'!F34</f>
        <v>0</v>
      </c>
      <c r="BB97" s="105">
        <f>'03 - VRN'!F35</f>
        <v>0</v>
      </c>
      <c r="BC97" s="105">
        <f>'03 - VRN'!F36</f>
        <v>0</v>
      </c>
      <c r="BD97" s="107">
        <f>'03 - VRN'!F37</f>
        <v>0</v>
      </c>
      <c r="BT97" s="103" t="s">
        <v>90</v>
      </c>
      <c r="BV97" s="103" t="s">
        <v>84</v>
      </c>
      <c r="BW97" s="103" t="s">
        <v>98</v>
      </c>
      <c r="BX97" s="103" t="s">
        <v>5</v>
      </c>
      <c r="CL97" s="103" t="s">
        <v>1</v>
      </c>
      <c r="CM97" s="103" t="s">
        <v>90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Xwra7jlhBg1Vu6GcqNpzUngnyS0ktY1s9dD6eQIKlNU5OiF1jfPsccnKNZS0kw/ApUnNpItQUgalu+0ufLlV8w==" saltValue="e/2JJrJEevjLxoUmAlUO+zN/4oR0VdBI+ErPBdrmtwPdYnzvoxmpS74qWkxbJkNMUHFYsIBAS5qm0Frq7FTrdw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Bourané konstrukce'!C2" display="/"/>
    <hyperlink ref="A96" location="'02 - Nové konstrukce'!C2" display="/"/>
    <hyperlink ref="A97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7" t="s">
        <v>91</v>
      </c>
    </row>
    <row r="3" spans="2:46" s="1" customFormat="1" ht="6.95" customHeight="1" hidden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92</v>
      </c>
    </row>
    <row r="4" spans="2:46" s="1" customFormat="1" ht="24.95" customHeight="1" hidden="1">
      <c r="B4" s="20"/>
      <c r="D4" s="112" t="s">
        <v>99</v>
      </c>
      <c r="I4" s="108"/>
      <c r="L4" s="20"/>
      <c r="M4" s="113" t="s">
        <v>10</v>
      </c>
      <c r="AT4" s="17" t="s">
        <v>4</v>
      </c>
    </row>
    <row r="5" spans="2:12" s="1" customFormat="1" ht="6.95" customHeight="1" hidden="1">
      <c r="B5" s="20"/>
      <c r="I5" s="108"/>
      <c r="L5" s="20"/>
    </row>
    <row r="6" spans="2:12" s="1" customFormat="1" ht="12" customHeight="1" hidden="1">
      <c r="B6" s="20"/>
      <c r="D6" s="114" t="s">
        <v>16</v>
      </c>
      <c r="I6" s="108"/>
      <c r="L6" s="20"/>
    </row>
    <row r="7" spans="2:12" s="1" customFormat="1" ht="16.5" customHeight="1" hidden="1">
      <c r="B7" s="20"/>
      <c r="E7" s="314" t="str">
        <f>'Rekapitulace stavby'!K6</f>
        <v>Výtah Dětská nemocnice</v>
      </c>
      <c r="F7" s="315"/>
      <c r="G7" s="315"/>
      <c r="H7" s="315"/>
      <c r="I7" s="108"/>
      <c r="L7" s="20"/>
    </row>
    <row r="8" spans="1:31" s="2" customFormat="1" ht="12" customHeight="1" hidden="1">
      <c r="A8" s="34"/>
      <c r="B8" s="39"/>
      <c r="C8" s="34"/>
      <c r="D8" s="114" t="s">
        <v>100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16" t="s">
        <v>101</v>
      </c>
      <c r="F9" s="317"/>
      <c r="G9" s="317"/>
      <c r="H9" s="317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18. 2. 2020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4" t="s">
        <v>30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18" t="str">
        <f>'Rekapitulace stavby'!E14</f>
        <v>Vyplň údaj</v>
      </c>
      <c r="F18" s="319"/>
      <c r="G18" s="319"/>
      <c r="H18" s="319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4" t="s">
        <v>32</v>
      </c>
      <c r="E20" s="34"/>
      <c r="F20" s="34"/>
      <c r="G20" s="34"/>
      <c r="H20" s="34"/>
      <c r="I20" s="117" t="s">
        <v>25</v>
      </c>
      <c r="J20" s="116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6" t="s">
        <v>34</v>
      </c>
      <c r="F21" s="34"/>
      <c r="G21" s="34"/>
      <c r="H21" s="34"/>
      <c r="I21" s="117" t="s">
        <v>28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4" t="s">
        <v>36</v>
      </c>
      <c r="E23" s="34"/>
      <c r="F23" s="34"/>
      <c r="G23" s="34"/>
      <c r="H23" s="34"/>
      <c r="I23" s="117" t="s">
        <v>25</v>
      </c>
      <c r="J23" s="116" t="s">
        <v>37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6" t="s">
        <v>38</v>
      </c>
      <c r="F24" s="34"/>
      <c r="G24" s="34"/>
      <c r="H24" s="34"/>
      <c r="I24" s="117" t="s">
        <v>28</v>
      </c>
      <c r="J24" s="116" t="s">
        <v>39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4" t="s">
        <v>40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95.25" customHeight="1" hidden="1">
      <c r="A27" s="119"/>
      <c r="B27" s="120"/>
      <c r="C27" s="119"/>
      <c r="D27" s="119"/>
      <c r="E27" s="320" t="s">
        <v>41</v>
      </c>
      <c r="F27" s="320"/>
      <c r="G27" s="320"/>
      <c r="H27" s="320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42</v>
      </c>
      <c r="E30" s="34"/>
      <c r="F30" s="34"/>
      <c r="G30" s="34"/>
      <c r="H30" s="34"/>
      <c r="I30" s="115"/>
      <c r="J30" s="126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44</v>
      </c>
      <c r="G32" s="34"/>
      <c r="H32" s="34"/>
      <c r="I32" s="128" t="s">
        <v>43</v>
      </c>
      <c r="J32" s="127" t="s">
        <v>45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9" t="s">
        <v>46</v>
      </c>
      <c r="E33" s="114" t="s">
        <v>47</v>
      </c>
      <c r="F33" s="130">
        <f>ROUND((ROUND((SUM(BE124:BE167)),2)+SUM(BE169:BE173)),2)</f>
        <v>0</v>
      </c>
      <c r="G33" s="34"/>
      <c r="H33" s="34"/>
      <c r="I33" s="131">
        <v>0.21</v>
      </c>
      <c r="J33" s="130">
        <f>ROUND((ROUND(((SUM(BE124:BE167))*I33),2)+(SUM(BE169:BE173)*I33)),2)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4" t="s">
        <v>48</v>
      </c>
      <c r="F34" s="130">
        <f>ROUND((ROUND((SUM(BF124:BF167)),2)+SUM(BF169:BF173)),2)</f>
        <v>0</v>
      </c>
      <c r="G34" s="34"/>
      <c r="H34" s="34"/>
      <c r="I34" s="131">
        <v>0.15</v>
      </c>
      <c r="J34" s="130">
        <f>ROUND((ROUND(((SUM(BF124:BF167))*I34),2)+(SUM(BF169:BF173)*I34)),2)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49</v>
      </c>
      <c r="F35" s="130">
        <f>ROUND((ROUND((SUM(BG124:BG167)),2)+SUM(BG169:BG173)),2)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50</v>
      </c>
      <c r="F36" s="130">
        <f>ROUND((ROUND((SUM(BH124:BH167)),2)+SUM(BH169:BH173)),2)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51</v>
      </c>
      <c r="F37" s="130">
        <f>ROUND((ROUND((SUM(BI124:BI167)),2)+SUM(BI169:BI173)),2)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2"/>
      <c r="D39" s="133" t="s">
        <v>52</v>
      </c>
      <c r="E39" s="134"/>
      <c r="F39" s="134"/>
      <c r="G39" s="135" t="s">
        <v>53</v>
      </c>
      <c r="H39" s="136" t="s">
        <v>54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I41" s="108"/>
      <c r="L41" s="20"/>
    </row>
    <row r="42" spans="2:12" s="1" customFormat="1" ht="14.45" customHeight="1" hidden="1">
      <c r="B42" s="20"/>
      <c r="I42" s="108"/>
      <c r="L42" s="20"/>
    </row>
    <row r="43" spans="2:12" s="1" customFormat="1" ht="14.45" customHeight="1" hidden="1">
      <c r="B43" s="20"/>
      <c r="I43" s="108"/>
      <c r="L43" s="20"/>
    </row>
    <row r="44" spans="2:12" s="1" customFormat="1" ht="14.45" customHeight="1" hidden="1">
      <c r="B44" s="20"/>
      <c r="I44" s="108"/>
      <c r="L44" s="20"/>
    </row>
    <row r="45" spans="2:12" s="1" customFormat="1" ht="14.45" customHeight="1" hidden="1">
      <c r="B45" s="20"/>
      <c r="I45" s="108"/>
      <c r="L45" s="20"/>
    </row>
    <row r="46" spans="2:12" s="1" customFormat="1" ht="14.45" customHeight="1" hidden="1">
      <c r="B46" s="20"/>
      <c r="I46" s="108"/>
      <c r="L46" s="20"/>
    </row>
    <row r="47" spans="2:12" s="1" customFormat="1" ht="14.45" customHeight="1" hidden="1">
      <c r="B47" s="20"/>
      <c r="I47" s="108"/>
      <c r="L47" s="20"/>
    </row>
    <row r="48" spans="2:12" s="1" customFormat="1" ht="14.45" customHeight="1" hidden="1">
      <c r="B48" s="20"/>
      <c r="I48" s="108"/>
      <c r="L48" s="20"/>
    </row>
    <row r="49" spans="2:12" s="1" customFormat="1" ht="14.45" customHeight="1" hidden="1">
      <c r="B49" s="20"/>
      <c r="I49" s="108"/>
      <c r="L49" s="20"/>
    </row>
    <row r="50" spans="2:12" s="2" customFormat="1" ht="14.45" customHeight="1" hidden="1">
      <c r="B50" s="51"/>
      <c r="D50" s="140" t="s">
        <v>55</v>
      </c>
      <c r="E50" s="141"/>
      <c r="F50" s="141"/>
      <c r="G50" s="140" t="s">
        <v>56</v>
      </c>
      <c r="H50" s="141"/>
      <c r="I50" s="142"/>
      <c r="J50" s="141"/>
      <c r="K50" s="141"/>
      <c r="L50" s="51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4"/>
      <c r="B61" s="39"/>
      <c r="C61" s="34"/>
      <c r="D61" s="143" t="s">
        <v>57</v>
      </c>
      <c r="E61" s="144"/>
      <c r="F61" s="145" t="s">
        <v>58</v>
      </c>
      <c r="G61" s="143" t="s">
        <v>57</v>
      </c>
      <c r="H61" s="144"/>
      <c r="I61" s="146"/>
      <c r="J61" s="147" t="s">
        <v>58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4"/>
      <c r="B65" s="39"/>
      <c r="C65" s="34"/>
      <c r="D65" s="140" t="s">
        <v>59</v>
      </c>
      <c r="E65" s="148"/>
      <c r="F65" s="148"/>
      <c r="G65" s="140" t="s">
        <v>60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4"/>
      <c r="B76" s="39"/>
      <c r="C76" s="34"/>
      <c r="D76" s="143" t="s">
        <v>57</v>
      </c>
      <c r="E76" s="144"/>
      <c r="F76" s="145" t="s">
        <v>58</v>
      </c>
      <c r="G76" s="143" t="s">
        <v>57</v>
      </c>
      <c r="H76" s="144"/>
      <c r="I76" s="146"/>
      <c r="J76" s="147" t="s">
        <v>58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1" t="str">
        <f>E7</f>
        <v>Výtah Dětská nemocnice</v>
      </c>
      <c r="F85" s="322"/>
      <c r="G85" s="322"/>
      <c r="H85" s="322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3" t="str">
        <f>E9</f>
        <v>01 - Bourané konstrukce</v>
      </c>
      <c r="F87" s="323"/>
      <c r="G87" s="323"/>
      <c r="H87" s="323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Černopolní 9, Černá pole, Brno 613 00</v>
      </c>
      <c r="G89" s="36"/>
      <c r="H89" s="36"/>
      <c r="I89" s="117" t="s">
        <v>22</v>
      </c>
      <c r="J89" s="66" t="str">
        <f>IF(J12="","",J12)</f>
        <v>18. 2. 2020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Fakultní nemocnice Brno</v>
      </c>
      <c r="G91" s="36"/>
      <c r="H91" s="36"/>
      <c r="I91" s="117" t="s">
        <v>32</v>
      </c>
      <c r="J91" s="32" t="str">
        <f>E21</f>
        <v>Ing. et Ing. Pavel Vyskočil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117" t="s">
        <v>36</v>
      </c>
      <c r="J92" s="32" t="str">
        <f>E24</f>
        <v>STAGA stavební agentura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103</v>
      </c>
      <c r="D94" s="157"/>
      <c r="E94" s="157"/>
      <c r="F94" s="157"/>
      <c r="G94" s="157"/>
      <c r="H94" s="157"/>
      <c r="I94" s="158"/>
      <c r="J94" s="159" t="s">
        <v>104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105</v>
      </c>
      <c r="D96" s="36"/>
      <c r="E96" s="36"/>
      <c r="F96" s="36"/>
      <c r="G96" s="36"/>
      <c r="H96" s="36"/>
      <c r="I96" s="115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61"/>
      <c r="C97" s="162"/>
      <c r="D97" s="163" t="s">
        <v>107</v>
      </c>
      <c r="E97" s="164"/>
      <c r="F97" s="164"/>
      <c r="G97" s="164"/>
      <c r="H97" s="164"/>
      <c r="I97" s="165"/>
      <c r="J97" s="166">
        <f>J125</f>
        <v>0</v>
      </c>
      <c r="K97" s="162"/>
      <c r="L97" s="167"/>
    </row>
    <row r="98" spans="2:12" s="10" customFormat="1" ht="19.9" customHeight="1">
      <c r="B98" s="168"/>
      <c r="C98" s="169"/>
      <c r="D98" s="170" t="s">
        <v>108</v>
      </c>
      <c r="E98" s="171"/>
      <c r="F98" s="171"/>
      <c r="G98" s="171"/>
      <c r="H98" s="171"/>
      <c r="I98" s="172"/>
      <c r="J98" s="173">
        <f>J126</f>
        <v>0</v>
      </c>
      <c r="K98" s="169"/>
      <c r="L98" s="174"/>
    </row>
    <row r="99" spans="2:12" s="10" customFormat="1" ht="19.9" customHeight="1">
      <c r="B99" s="168"/>
      <c r="C99" s="169"/>
      <c r="D99" s="170" t="s">
        <v>109</v>
      </c>
      <c r="E99" s="171"/>
      <c r="F99" s="171"/>
      <c r="G99" s="171"/>
      <c r="H99" s="171"/>
      <c r="I99" s="172"/>
      <c r="J99" s="173">
        <f>J141</f>
        <v>0</v>
      </c>
      <c r="K99" s="169"/>
      <c r="L99" s="174"/>
    </row>
    <row r="100" spans="2:12" s="9" customFormat="1" ht="24.95" customHeight="1">
      <c r="B100" s="161"/>
      <c r="C100" s="162"/>
      <c r="D100" s="163" t="s">
        <v>110</v>
      </c>
      <c r="E100" s="164"/>
      <c r="F100" s="164"/>
      <c r="G100" s="164"/>
      <c r="H100" s="164"/>
      <c r="I100" s="165"/>
      <c r="J100" s="166">
        <f>J149</f>
        <v>0</v>
      </c>
      <c r="K100" s="162"/>
      <c r="L100" s="167"/>
    </row>
    <row r="101" spans="2:12" s="10" customFormat="1" ht="19.9" customHeight="1">
      <c r="B101" s="168"/>
      <c r="C101" s="169"/>
      <c r="D101" s="170" t="s">
        <v>111</v>
      </c>
      <c r="E101" s="171"/>
      <c r="F101" s="171"/>
      <c r="G101" s="171"/>
      <c r="H101" s="171"/>
      <c r="I101" s="172"/>
      <c r="J101" s="173">
        <f>J150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112</v>
      </c>
      <c r="E102" s="171"/>
      <c r="F102" s="171"/>
      <c r="G102" s="171"/>
      <c r="H102" s="171"/>
      <c r="I102" s="172"/>
      <c r="J102" s="173">
        <f>J156</f>
        <v>0</v>
      </c>
      <c r="K102" s="169"/>
      <c r="L102" s="174"/>
    </row>
    <row r="103" spans="2:12" s="9" customFormat="1" ht="24.95" customHeight="1">
      <c r="B103" s="161"/>
      <c r="C103" s="162"/>
      <c r="D103" s="163" t="s">
        <v>113</v>
      </c>
      <c r="E103" s="164"/>
      <c r="F103" s="164"/>
      <c r="G103" s="164"/>
      <c r="H103" s="164"/>
      <c r="I103" s="165"/>
      <c r="J103" s="166">
        <f>J166</f>
        <v>0</v>
      </c>
      <c r="K103" s="162"/>
      <c r="L103" s="167"/>
    </row>
    <row r="104" spans="2:12" s="9" customFormat="1" ht="21.75" customHeight="1">
      <c r="B104" s="161"/>
      <c r="C104" s="162"/>
      <c r="D104" s="175" t="s">
        <v>114</v>
      </c>
      <c r="E104" s="162"/>
      <c r="F104" s="162"/>
      <c r="G104" s="162"/>
      <c r="H104" s="162"/>
      <c r="I104" s="176"/>
      <c r="J104" s="177">
        <f>J168</f>
        <v>0</v>
      </c>
      <c r="K104" s="162"/>
      <c r="L104" s="167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15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52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55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115</v>
      </c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1" t="str">
        <f>E7</f>
        <v>Výtah Dětská nemocnice</v>
      </c>
      <c r="F114" s="322"/>
      <c r="G114" s="322"/>
      <c r="H114" s="322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100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93" t="str">
        <f>E9</f>
        <v>01 - Bourané konstrukce</v>
      </c>
      <c r="F116" s="323"/>
      <c r="G116" s="323"/>
      <c r="H116" s="323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>Černopolní 9, Černá pole, Brno 613 00</v>
      </c>
      <c r="G118" s="36"/>
      <c r="H118" s="36"/>
      <c r="I118" s="117" t="s">
        <v>22</v>
      </c>
      <c r="J118" s="66" t="str">
        <f>IF(J12="","",J12)</f>
        <v>18. 2. 2020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5.7" customHeight="1">
      <c r="A120" s="34"/>
      <c r="B120" s="35"/>
      <c r="C120" s="29" t="s">
        <v>24</v>
      </c>
      <c r="D120" s="36"/>
      <c r="E120" s="36"/>
      <c r="F120" s="27" t="str">
        <f>E15</f>
        <v>Fakultní nemocnice Brno</v>
      </c>
      <c r="G120" s="36"/>
      <c r="H120" s="36"/>
      <c r="I120" s="117" t="s">
        <v>32</v>
      </c>
      <c r="J120" s="32" t="str">
        <f>E21</f>
        <v>Ing. et Ing. Pavel Vyskočil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30</v>
      </c>
      <c r="D121" s="36"/>
      <c r="E121" s="36"/>
      <c r="F121" s="27" t="str">
        <f>IF(E18="","",E18)</f>
        <v>Vyplň údaj</v>
      </c>
      <c r="G121" s="36"/>
      <c r="H121" s="36"/>
      <c r="I121" s="117" t="s">
        <v>36</v>
      </c>
      <c r="J121" s="32" t="str">
        <f>E24</f>
        <v>STAGA stavební agentura s.r.o.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115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78"/>
      <c r="B123" s="179"/>
      <c r="C123" s="180" t="s">
        <v>116</v>
      </c>
      <c r="D123" s="181" t="s">
        <v>67</v>
      </c>
      <c r="E123" s="181" t="s">
        <v>63</v>
      </c>
      <c r="F123" s="181" t="s">
        <v>64</v>
      </c>
      <c r="G123" s="181" t="s">
        <v>117</v>
      </c>
      <c r="H123" s="181" t="s">
        <v>118</v>
      </c>
      <c r="I123" s="182" t="s">
        <v>119</v>
      </c>
      <c r="J123" s="181" t="s">
        <v>104</v>
      </c>
      <c r="K123" s="183" t="s">
        <v>120</v>
      </c>
      <c r="L123" s="184"/>
      <c r="M123" s="75" t="s">
        <v>1</v>
      </c>
      <c r="N123" s="76" t="s">
        <v>46</v>
      </c>
      <c r="O123" s="76" t="s">
        <v>121</v>
      </c>
      <c r="P123" s="76" t="s">
        <v>122</v>
      </c>
      <c r="Q123" s="76" t="s">
        <v>123</v>
      </c>
      <c r="R123" s="76" t="s">
        <v>124</v>
      </c>
      <c r="S123" s="76" t="s">
        <v>125</v>
      </c>
      <c r="T123" s="77" t="s">
        <v>126</v>
      </c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</row>
    <row r="124" spans="1:63" s="2" customFormat="1" ht="22.9" customHeight="1">
      <c r="A124" s="34"/>
      <c r="B124" s="35"/>
      <c r="C124" s="82" t="s">
        <v>127</v>
      </c>
      <c r="D124" s="36"/>
      <c r="E124" s="36"/>
      <c r="F124" s="36"/>
      <c r="G124" s="36"/>
      <c r="H124" s="36"/>
      <c r="I124" s="115"/>
      <c r="J124" s="185">
        <f>BK124</f>
        <v>0</v>
      </c>
      <c r="K124" s="36"/>
      <c r="L124" s="39"/>
      <c r="M124" s="78"/>
      <c r="N124" s="186"/>
      <c r="O124" s="79"/>
      <c r="P124" s="187">
        <f>P125+P149+P166+P168</f>
        <v>0</v>
      </c>
      <c r="Q124" s="79"/>
      <c r="R124" s="187">
        <f>R125+R149+R166+R168</f>
        <v>0</v>
      </c>
      <c r="S124" s="79"/>
      <c r="T124" s="188">
        <f>T125+T149+T166+T168</f>
        <v>3.5819039999999998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81</v>
      </c>
      <c r="AU124" s="17" t="s">
        <v>106</v>
      </c>
      <c r="BK124" s="189">
        <f>BK125+BK149+BK166+BK168</f>
        <v>0</v>
      </c>
    </row>
    <row r="125" spans="2:63" s="12" customFormat="1" ht="25.9" customHeight="1">
      <c r="B125" s="190"/>
      <c r="C125" s="191"/>
      <c r="D125" s="192" t="s">
        <v>81</v>
      </c>
      <c r="E125" s="193" t="s">
        <v>128</v>
      </c>
      <c r="F125" s="193" t="s">
        <v>129</v>
      </c>
      <c r="G125" s="191"/>
      <c r="H125" s="191"/>
      <c r="I125" s="194"/>
      <c r="J125" s="177">
        <f>BK125</f>
        <v>0</v>
      </c>
      <c r="K125" s="191"/>
      <c r="L125" s="195"/>
      <c r="M125" s="196"/>
      <c r="N125" s="197"/>
      <c r="O125" s="197"/>
      <c r="P125" s="198">
        <f>P126+P141</f>
        <v>0</v>
      </c>
      <c r="Q125" s="197"/>
      <c r="R125" s="198">
        <f>R126+R141</f>
        <v>0</v>
      </c>
      <c r="S125" s="197"/>
      <c r="T125" s="199">
        <f>T126+T141</f>
        <v>3.5099039999999997</v>
      </c>
      <c r="AR125" s="200" t="s">
        <v>90</v>
      </c>
      <c r="AT125" s="201" t="s">
        <v>81</v>
      </c>
      <c r="AU125" s="201" t="s">
        <v>82</v>
      </c>
      <c r="AY125" s="200" t="s">
        <v>130</v>
      </c>
      <c r="BK125" s="202">
        <f>BK126+BK141</f>
        <v>0</v>
      </c>
    </row>
    <row r="126" spans="2:63" s="12" customFormat="1" ht="22.9" customHeight="1">
      <c r="B126" s="190"/>
      <c r="C126" s="191"/>
      <c r="D126" s="192" t="s">
        <v>81</v>
      </c>
      <c r="E126" s="203" t="s">
        <v>131</v>
      </c>
      <c r="F126" s="203" t="s">
        <v>132</v>
      </c>
      <c r="G126" s="191"/>
      <c r="H126" s="191"/>
      <c r="I126" s="194"/>
      <c r="J126" s="204">
        <f>BK126</f>
        <v>0</v>
      </c>
      <c r="K126" s="191"/>
      <c r="L126" s="195"/>
      <c r="M126" s="196"/>
      <c r="N126" s="197"/>
      <c r="O126" s="197"/>
      <c r="P126" s="198">
        <f>SUM(P127:P140)</f>
        <v>0</v>
      </c>
      <c r="Q126" s="197"/>
      <c r="R126" s="198">
        <f>SUM(R127:R140)</f>
        <v>0</v>
      </c>
      <c r="S126" s="197"/>
      <c r="T126" s="199">
        <f>SUM(T127:T140)</f>
        <v>3.5099039999999997</v>
      </c>
      <c r="AR126" s="200" t="s">
        <v>90</v>
      </c>
      <c r="AT126" s="201" t="s">
        <v>81</v>
      </c>
      <c r="AU126" s="201" t="s">
        <v>90</v>
      </c>
      <c r="AY126" s="200" t="s">
        <v>130</v>
      </c>
      <c r="BK126" s="202">
        <f>SUM(BK127:BK140)</f>
        <v>0</v>
      </c>
    </row>
    <row r="127" spans="1:65" s="2" customFormat="1" ht="16.5" customHeight="1">
      <c r="A127" s="34"/>
      <c r="B127" s="35"/>
      <c r="C127" s="205" t="s">
        <v>90</v>
      </c>
      <c r="D127" s="205" t="s">
        <v>133</v>
      </c>
      <c r="E127" s="206" t="s">
        <v>134</v>
      </c>
      <c r="F127" s="207" t="s">
        <v>135</v>
      </c>
      <c r="G127" s="208" t="s">
        <v>136</v>
      </c>
      <c r="H127" s="209">
        <v>38.304</v>
      </c>
      <c r="I127" s="210"/>
      <c r="J127" s="211">
        <f>ROUND(I127*H127,2)</f>
        <v>0</v>
      </c>
      <c r="K127" s="207" t="s">
        <v>137</v>
      </c>
      <c r="L127" s="39"/>
      <c r="M127" s="212" t="s">
        <v>1</v>
      </c>
      <c r="N127" s="213" t="s">
        <v>47</v>
      </c>
      <c r="O127" s="71"/>
      <c r="P127" s="214">
        <f>O127*H127</f>
        <v>0</v>
      </c>
      <c r="Q127" s="214">
        <v>0</v>
      </c>
      <c r="R127" s="214">
        <f>Q127*H127</f>
        <v>0</v>
      </c>
      <c r="S127" s="214">
        <v>0.076</v>
      </c>
      <c r="T127" s="215">
        <f>S127*H127</f>
        <v>2.911104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6" t="s">
        <v>138</v>
      </c>
      <c r="AT127" s="216" t="s">
        <v>133</v>
      </c>
      <c r="AU127" s="216" t="s">
        <v>92</v>
      </c>
      <c r="AY127" s="17" t="s">
        <v>130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7" t="s">
        <v>90</v>
      </c>
      <c r="BK127" s="217">
        <f>ROUND(I127*H127,2)</f>
        <v>0</v>
      </c>
      <c r="BL127" s="17" t="s">
        <v>138</v>
      </c>
      <c r="BM127" s="216" t="s">
        <v>139</v>
      </c>
    </row>
    <row r="128" spans="2:51" s="13" customFormat="1" ht="12">
      <c r="B128" s="218"/>
      <c r="C128" s="219"/>
      <c r="D128" s="220" t="s">
        <v>140</v>
      </c>
      <c r="E128" s="221" t="s">
        <v>1</v>
      </c>
      <c r="F128" s="222" t="s">
        <v>141</v>
      </c>
      <c r="G128" s="219"/>
      <c r="H128" s="221" t="s">
        <v>1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140</v>
      </c>
      <c r="AU128" s="228" t="s">
        <v>92</v>
      </c>
      <c r="AV128" s="13" t="s">
        <v>90</v>
      </c>
      <c r="AW128" s="13" t="s">
        <v>35</v>
      </c>
      <c r="AX128" s="13" t="s">
        <v>82</v>
      </c>
      <c r="AY128" s="228" t="s">
        <v>130</v>
      </c>
    </row>
    <row r="129" spans="2:51" s="14" customFormat="1" ht="12">
      <c r="B129" s="229"/>
      <c r="C129" s="230"/>
      <c r="D129" s="220" t="s">
        <v>140</v>
      </c>
      <c r="E129" s="231" t="s">
        <v>1</v>
      </c>
      <c r="F129" s="232" t="s">
        <v>142</v>
      </c>
      <c r="G129" s="230"/>
      <c r="H129" s="233">
        <v>38.304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140</v>
      </c>
      <c r="AU129" s="239" t="s">
        <v>92</v>
      </c>
      <c r="AV129" s="14" t="s">
        <v>92</v>
      </c>
      <c r="AW129" s="14" t="s">
        <v>35</v>
      </c>
      <c r="AX129" s="14" t="s">
        <v>82</v>
      </c>
      <c r="AY129" s="239" t="s">
        <v>130</v>
      </c>
    </row>
    <row r="130" spans="2:51" s="15" customFormat="1" ht="12">
      <c r="B130" s="240"/>
      <c r="C130" s="241"/>
      <c r="D130" s="220" t="s">
        <v>140</v>
      </c>
      <c r="E130" s="242" t="s">
        <v>1</v>
      </c>
      <c r="F130" s="243" t="s">
        <v>143</v>
      </c>
      <c r="G130" s="241"/>
      <c r="H130" s="244">
        <v>38.304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140</v>
      </c>
      <c r="AU130" s="250" t="s">
        <v>92</v>
      </c>
      <c r="AV130" s="15" t="s">
        <v>138</v>
      </c>
      <c r="AW130" s="15" t="s">
        <v>35</v>
      </c>
      <c r="AX130" s="15" t="s">
        <v>90</v>
      </c>
      <c r="AY130" s="250" t="s">
        <v>130</v>
      </c>
    </row>
    <row r="131" spans="1:65" s="2" customFormat="1" ht="21.75" customHeight="1">
      <c r="A131" s="34"/>
      <c r="B131" s="35"/>
      <c r="C131" s="205" t="s">
        <v>92</v>
      </c>
      <c r="D131" s="205" t="s">
        <v>133</v>
      </c>
      <c r="E131" s="206" t="s">
        <v>144</v>
      </c>
      <c r="F131" s="207" t="s">
        <v>145</v>
      </c>
      <c r="G131" s="208" t="s">
        <v>146</v>
      </c>
      <c r="H131" s="209">
        <v>2</v>
      </c>
      <c r="I131" s="210"/>
      <c r="J131" s="211">
        <f>ROUND(I131*H131,2)</f>
        <v>0</v>
      </c>
      <c r="K131" s="207" t="s">
        <v>137</v>
      </c>
      <c r="L131" s="39"/>
      <c r="M131" s="212" t="s">
        <v>1</v>
      </c>
      <c r="N131" s="213" t="s">
        <v>47</v>
      </c>
      <c r="O131" s="71"/>
      <c r="P131" s="214">
        <f>O131*H131</f>
        <v>0</v>
      </c>
      <c r="Q131" s="214">
        <v>0</v>
      </c>
      <c r="R131" s="214">
        <f>Q131*H131</f>
        <v>0</v>
      </c>
      <c r="S131" s="214">
        <v>0.069</v>
      </c>
      <c r="T131" s="215">
        <f>S131*H131</f>
        <v>0.138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6" t="s">
        <v>138</v>
      </c>
      <c r="AT131" s="216" t="s">
        <v>133</v>
      </c>
      <c r="AU131" s="216" t="s">
        <v>92</v>
      </c>
      <c r="AY131" s="17" t="s">
        <v>130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7" t="s">
        <v>90</v>
      </c>
      <c r="BK131" s="217">
        <f>ROUND(I131*H131,2)</f>
        <v>0</v>
      </c>
      <c r="BL131" s="17" t="s">
        <v>138</v>
      </c>
      <c r="BM131" s="216" t="s">
        <v>147</v>
      </c>
    </row>
    <row r="132" spans="2:51" s="13" customFormat="1" ht="12">
      <c r="B132" s="218"/>
      <c r="C132" s="219"/>
      <c r="D132" s="220" t="s">
        <v>140</v>
      </c>
      <c r="E132" s="221" t="s">
        <v>1</v>
      </c>
      <c r="F132" s="222" t="s">
        <v>148</v>
      </c>
      <c r="G132" s="219"/>
      <c r="H132" s="221" t="s">
        <v>1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140</v>
      </c>
      <c r="AU132" s="228" t="s">
        <v>92</v>
      </c>
      <c r="AV132" s="13" t="s">
        <v>90</v>
      </c>
      <c r="AW132" s="13" t="s">
        <v>35</v>
      </c>
      <c r="AX132" s="13" t="s">
        <v>82</v>
      </c>
      <c r="AY132" s="228" t="s">
        <v>130</v>
      </c>
    </row>
    <row r="133" spans="2:51" s="13" customFormat="1" ht="12">
      <c r="B133" s="218"/>
      <c r="C133" s="219"/>
      <c r="D133" s="220" t="s">
        <v>140</v>
      </c>
      <c r="E133" s="221" t="s">
        <v>1</v>
      </c>
      <c r="F133" s="222" t="s">
        <v>149</v>
      </c>
      <c r="G133" s="219"/>
      <c r="H133" s="221" t="s">
        <v>1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140</v>
      </c>
      <c r="AU133" s="228" t="s">
        <v>92</v>
      </c>
      <c r="AV133" s="13" t="s">
        <v>90</v>
      </c>
      <c r="AW133" s="13" t="s">
        <v>35</v>
      </c>
      <c r="AX133" s="13" t="s">
        <v>82</v>
      </c>
      <c r="AY133" s="228" t="s">
        <v>130</v>
      </c>
    </row>
    <row r="134" spans="2:51" s="14" customFormat="1" ht="12">
      <c r="B134" s="229"/>
      <c r="C134" s="230"/>
      <c r="D134" s="220" t="s">
        <v>140</v>
      </c>
      <c r="E134" s="231" t="s">
        <v>1</v>
      </c>
      <c r="F134" s="232" t="s">
        <v>92</v>
      </c>
      <c r="G134" s="230"/>
      <c r="H134" s="233">
        <v>2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140</v>
      </c>
      <c r="AU134" s="239" t="s">
        <v>92</v>
      </c>
      <c r="AV134" s="14" t="s">
        <v>92</v>
      </c>
      <c r="AW134" s="14" t="s">
        <v>35</v>
      </c>
      <c r="AX134" s="14" t="s">
        <v>82</v>
      </c>
      <c r="AY134" s="239" t="s">
        <v>130</v>
      </c>
    </row>
    <row r="135" spans="2:51" s="15" customFormat="1" ht="12">
      <c r="B135" s="240"/>
      <c r="C135" s="241"/>
      <c r="D135" s="220" t="s">
        <v>140</v>
      </c>
      <c r="E135" s="242" t="s">
        <v>1</v>
      </c>
      <c r="F135" s="243" t="s">
        <v>143</v>
      </c>
      <c r="G135" s="241"/>
      <c r="H135" s="244">
        <v>2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140</v>
      </c>
      <c r="AU135" s="250" t="s">
        <v>92</v>
      </c>
      <c r="AV135" s="15" t="s">
        <v>138</v>
      </c>
      <c r="AW135" s="15" t="s">
        <v>35</v>
      </c>
      <c r="AX135" s="15" t="s">
        <v>90</v>
      </c>
      <c r="AY135" s="250" t="s">
        <v>130</v>
      </c>
    </row>
    <row r="136" spans="1:65" s="2" customFormat="1" ht="21.75" customHeight="1">
      <c r="A136" s="34"/>
      <c r="B136" s="35"/>
      <c r="C136" s="205" t="s">
        <v>150</v>
      </c>
      <c r="D136" s="205" t="s">
        <v>133</v>
      </c>
      <c r="E136" s="206" t="s">
        <v>151</v>
      </c>
      <c r="F136" s="207" t="s">
        <v>152</v>
      </c>
      <c r="G136" s="208" t="s">
        <v>153</v>
      </c>
      <c r="H136" s="209">
        <v>0.256</v>
      </c>
      <c r="I136" s="210"/>
      <c r="J136" s="211">
        <f>ROUND(I136*H136,2)</f>
        <v>0</v>
      </c>
      <c r="K136" s="207" t="s">
        <v>137</v>
      </c>
      <c r="L136" s="39"/>
      <c r="M136" s="212" t="s">
        <v>1</v>
      </c>
      <c r="N136" s="213" t="s">
        <v>47</v>
      </c>
      <c r="O136" s="71"/>
      <c r="P136" s="214">
        <f>O136*H136</f>
        <v>0</v>
      </c>
      <c r="Q136" s="214">
        <v>0</v>
      </c>
      <c r="R136" s="214">
        <f>Q136*H136</f>
        <v>0</v>
      </c>
      <c r="S136" s="214">
        <v>1.8</v>
      </c>
      <c r="T136" s="215">
        <f>S136*H136</f>
        <v>0.46080000000000004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6" t="s">
        <v>138</v>
      </c>
      <c r="AT136" s="216" t="s">
        <v>133</v>
      </c>
      <c r="AU136" s="216" t="s">
        <v>92</v>
      </c>
      <c r="AY136" s="17" t="s">
        <v>130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7" t="s">
        <v>90</v>
      </c>
      <c r="BK136" s="217">
        <f>ROUND(I136*H136,2)</f>
        <v>0</v>
      </c>
      <c r="BL136" s="17" t="s">
        <v>138</v>
      </c>
      <c r="BM136" s="216" t="s">
        <v>154</v>
      </c>
    </row>
    <row r="137" spans="2:51" s="13" customFormat="1" ht="12">
      <c r="B137" s="218"/>
      <c r="C137" s="219"/>
      <c r="D137" s="220" t="s">
        <v>140</v>
      </c>
      <c r="E137" s="221" t="s">
        <v>1</v>
      </c>
      <c r="F137" s="222" t="s">
        <v>155</v>
      </c>
      <c r="G137" s="219"/>
      <c r="H137" s="221" t="s">
        <v>1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140</v>
      </c>
      <c r="AU137" s="228" t="s">
        <v>92</v>
      </c>
      <c r="AV137" s="13" t="s">
        <v>90</v>
      </c>
      <c r="AW137" s="13" t="s">
        <v>35</v>
      </c>
      <c r="AX137" s="13" t="s">
        <v>82</v>
      </c>
      <c r="AY137" s="228" t="s">
        <v>130</v>
      </c>
    </row>
    <row r="138" spans="2:51" s="13" customFormat="1" ht="12">
      <c r="B138" s="218"/>
      <c r="C138" s="219"/>
      <c r="D138" s="220" t="s">
        <v>140</v>
      </c>
      <c r="E138" s="221" t="s">
        <v>1</v>
      </c>
      <c r="F138" s="222" t="s">
        <v>156</v>
      </c>
      <c r="G138" s="219"/>
      <c r="H138" s="221" t="s">
        <v>1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140</v>
      </c>
      <c r="AU138" s="228" t="s">
        <v>92</v>
      </c>
      <c r="AV138" s="13" t="s">
        <v>90</v>
      </c>
      <c r="AW138" s="13" t="s">
        <v>35</v>
      </c>
      <c r="AX138" s="13" t="s">
        <v>82</v>
      </c>
      <c r="AY138" s="228" t="s">
        <v>130</v>
      </c>
    </row>
    <row r="139" spans="2:51" s="14" customFormat="1" ht="12">
      <c r="B139" s="229"/>
      <c r="C139" s="230"/>
      <c r="D139" s="220" t="s">
        <v>140</v>
      </c>
      <c r="E139" s="231" t="s">
        <v>1</v>
      </c>
      <c r="F139" s="232" t="s">
        <v>157</v>
      </c>
      <c r="G139" s="230"/>
      <c r="H139" s="233">
        <v>0.256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140</v>
      </c>
      <c r="AU139" s="239" t="s">
        <v>92</v>
      </c>
      <c r="AV139" s="14" t="s">
        <v>92</v>
      </c>
      <c r="AW139" s="14" t="s">
        <v>35</v>
      </c>
      <c r="AX139" s="14" t="s">
        <v>82</v>
      </c>
      <c r="AY139" s="239" t="s">
        <v>130</v>
      </c>
    </row>
    <row r="140" spans="2:51" s="15" customFormat="1" ht="12">
      <c r="B140" s="240"/>
      <c r="C140" s="241"/>
      <c r="D140" s="220" t="s">
        <v>140</v>
      </c>
      <c r="E140" s="242" t="s">
        <v>1</v>
      </c>
      <c r="F140" s="243" t="s">
        <v>143</v>
      </c>
      <c r="G140" s="241"/>
      <c r="H140" s="244">
        <v>0.256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140</v>
      </c>
      <c r="AU140" s="250" t="s">
        <v>92</v>
      </c>
      <c r="AV140" s="15" t="s">
        <v>138</v>
      </c>
      <c r="AW140" s="15" t="s">
        <v>35</v>
      </c>
      <c r="AX140" s="15" t="s">
        <v>90</v>
      </c>
      <c r="AY140" s="250" t="s">
        <v>130</v>
      </c>
    </row>
    <row r="141" spans="2:63" s="12" customFormat="1" ht="22.9" customHeight="1">
      <c r="B141" s="190"/>
      <c r="C141" s="191"/>
      <c r="D141" s="192" t="s">
        <v>81</v>
      </c>
      <c r="E141" s="203" t="s">
        <v>158</v>
      </c>
      <c r="F141" s="203" t="s">
        <v>159</v>
      </c>
      <c r="G141" s="191"/>
      <c r="H141" s="191"/>
      <c r="I141" s="194"/>
      <c r="J141" s="204">
        <f>BK141</f>
        <v>0</v>
      </c>
      <c r="K141" s="191"/>
      <c r="L141" s="195"/>
      <c r="M141" s="196"/>
      <c r="N141" s="197"/>
      <c r="O141" s="197"/>
      <c r="P141" s="198">
        <f>SUM(P142:P148)</f>
        <v>0</v>
      </c>
      <c r="Q141" s="197"/>
      <c r="R141" s="198">
        <f>SUM(R142:R148)</f>
        <v>0</v>
      </c>
      <c r="S141" s="197"/>
      <c r="T141" s="199">
        <f>SUM(T142:T148)</f>
        <v>0</v>
      </c>
      <c r="AR141" s="200" t="s">
        <v>90</v>
      </c>
      <c r="AT141" s="201" t="s">
        <v>81</v>
      </c>
      <c r="AU141" s="201" t="s">
        <v>90</v>
      </c>
      <c r="AY141" s="200" t="s">
        <v>130</v>
      </c>
      <c r="BK141" s="202">
        <f>SUM(BK142:BK148)</f>
        <v>0</v>
      </c>
    </row>
    <row r="142" spans="1:65" s="2" customFormat="1" ht="16.5" customHeight="1">
      <c r="A142" s="34"/>
      <c r="B142" s="35"/>
      <c r="C142" s="205" t="s">
        <v>138</v>
      </c>
      <c r="D142" s="205" t="s">
        <v>133</v>
      </c>
      <c r="E142" s="206" t="s">
        <v>160</v>
      </c>
      <c r="F142" s="207" t="s">
        <v>161</v>
      </c>
      <c r="G142" s="208" t="s">
        <v>162</v>
      </c>
      <c r="H142" s="209">
        <v>3.582</v>
      </c>
      <c r="I142" s="210"/>
      <c r="J142" s="211">
        <f>ROUND(I142*H142,2)</f>
        <v>0</v>
      </c>
      <c r="K142" s="207" t="s">
        <v>137</v>
      </c>
      <c r="L142" s="39"/>
      <c r="M142" s="212" t="s">
        <v>1</v>
      </c>
      <c r="N142" s="213" t="s">
        <v>47</v>
      </c>
      <c r="O142" s="71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138</v>
      </c>
      <c r="AT142" s="216" t="s">
        <v>133</v>
      </c>
      <c r="AU142" s="216" t="s">
        <v>92</v>
      </c>
      <c r="AY142" s="17" t="s">
        <v>130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90</v>
      </c>
      <c r="BK142" s="217">
        <f>ROUND(I142*H142,2)</f>
        <v>0</v>
      </c>
      <c r="BL142" s="17" t="s">
        <v>138</v>
      </c>
      <c r="BM142" s="216" t="s">
        <v>163</v>
      </c>
    </row>
    <row r="143" spans="1:65" s="2" customFormat="1" ht="21.75" customHeight="1">
      <c r="A143" s="34"/>
      <c r="B143" s="35"/>
      <c r="C143" s="205" t="s">
        <v>164</v>
      </c>
      <c r="D143" s="205" t="s">
        <v>133</v>
      </c>
      <c r="E143" s="206" t="s">
        <v>165</v>
      </c>
      <c r="F143" s="207" t="s">
        <v>166</v>
      </c>
      <c r="G143" s="208" t="s">
        <v>162</v>
      </c>
      <c r="H143" s="209">
        <v>3.582</v>
      </c>
      <c r="I143" s="210"/>
      <c r="J143" s="211">
        <f>ROUND(I143*H143,2)</f>
        <v>0</v>
      </c>
      <c r="K143" s="207" t="s">
        <v>137</v>
      </c>
      <c r="L143" s="39"/>
      <c r="M143" s="212" t="s">
        <v>1</v>
      </c>
      <c r="N143" s="213" t="s">
        <v>47</v>
      </c>
      <c r="O143" s="71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6" t="s">
        <v>138</v>
      </c>
      <c r="AT143" s="216" t="s">
        <v>133</v>
      </c>
      <c r="AU143" s="216" t="s">
        <v>92</v>
      </c>
      <c r="AY143" s="17" t="s">
        <v>130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7" t="s">
        <v>90</v>
      </c>
      <c r="BK143" s="217">
        <f>ROUND(I143*H143,2)</f>
        <v>0</v>
      </c>
      <c r="BL143" s="17" t="s">
        <v>138</v>
      </c>
      <c r="BM143" s="216" t="s">
        <v>167</v>
      </c>
    </row>
    <row r="144" spans="1:65" s="2" customFormat="1" ht="21.75" customHeight="1">
      <c r="A144" s="34"/>
      <c r="B144" s="35"/>
      <c r="C144" s="205" t="s">
        <v>168</v>
      </c>
      <c r="D144" s="205" t="s">
        <v>133</v>
      </c>
      <c r="E144" s="206" t="s">
        <v>169</v>
      </c>
      <c r="F144" s="207" t="s">
        <v>170</v>
      </c>
      <c r="G144" s="208" t="s">
        <v>162</v>
      </c>
      <c r="H144" s="209">
        <v>3.582</v>
      </c>
      <c r="I144" s="210"/>
      <c r="J144" s="211">
        <f>ROUND(I144*H144,2)</f>
        <v>0</v>
      </c>
      <c r="K144" s="207" t="s">
        <v>137</v>
      </c>
      <c r="L144" s="39"/>
      <c r="M144" s="212" t="s">
        <v>1</v>
      </c>
      <c r="N144" s="213" t="s">
        <v>47</v>
      </c>
      <c r="O144" s="71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6" t="s">
        <v>138</v>
      </c>
      <c r="AT144" s="216" t="s">
        <v>133</v>
      </c>
      <c r="AU144" s="216" t="s">
        <v>92</v>
      </c>
      <c r="AY144" s="17" t="s">
        <v>130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7" t="s">
        <v>90</v>
      </c>
      <c r="BK144" s="217">
        <f>ROUND(I144*H144,2)</f>
        <v>0</v>
      </c>
      <c r="BL144" s="17" t="s">
        <v>138</v>
      </c>
      <c r="BM144" s="216" t="s">
        <v>171</v>
      </c>
    </row>
    <row r="145" spans="1:65" s="2" customFormat="1" ht="21.75" customHeight="1">
      <c r="A145" s="34"/>
      <c r="B145" s="35"/>
      <c r="C145" s="205" t="s">
        <v>172</v>
      </c>
      <c r="D145" s="205" t="s">
        <v>133</v>
      </c>
      <c r="E145" s="206" t="s">
        <v>173</v>
      </c>
      <c r="F145" s="207" t="s">
        <v>174</v>
      </c>
      <c r="G145" s="208" t="s">
        <v>162</v>
      </c>
      <c r="H145" s="209">
        <v>3.582</v>
      </c>
      <c r="I145" s="210"/>
      <c r="J145" s="211">
        <f>ROUND(I145*H145,2)</f>
        <v>0</v>
      </c>
      <c r="K145" s="207" t="s">
        <v>137</v>
      </c>
      <c r="L145" s="39"/>
      <c r="M145" s="212" t="s">
        <v>1</v>
      </c>
      <c r="N145" s="213" t="s">
        <v>47</v>
      </c>
      <c r="O145" s="71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6" t="s">
        <v>138</v>
      </c>
      <c r="AT145" s="216" t="s">
        <v>133</v>
      </c>
      <c r="AU145" s="216" t="s">
        <v>92</v>
      </c>
      <c r="AY145" s="17" t="s">
        <v>130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7" t="s">
        <v>90</v>
      </c>
      <c r="BK145" s="217">
        <f>ROUND(I145*H145,2)</f>
        <v>0</v>
      </c>
      <c r="BL145" s="17" t="s">
        <v>138</v>
      </c>
      <c r="BM145" s="216" t="s">
        <v>175</v>
      </c>
    </row>
    <row r="146" spans="1:65" s="2" customFormat="1" ht="21.75" customHeight="1">
      <c r="A146" s="34"/>
      <c r="B146" s="35"/>
      <c r="C146" s="205" t="s">
        <v>176</v>
      </c>
      <c r="D146" s="205" t="s">
        <v>133</v>
      </c>
      <c r="E146" s="206" t="s">
        <v>177</v>
      </c>
      <c r="F146" s="207" t="s">
        <v>178</v>
      </c>
      <c r="G146" s="208" t="s">
        <v>162</v>
      </c>
      <c r="H146" s="209">
        <v>17.91</v>
      </c>
      <c r="I146" s="210"/>
      <c r="J146" s="211">
        <f>ROUND(I146*H146,2)</f>
        <v>0</v>
      </c>
      <c r="K146" s="207" t="s">
        <v>137</v>
      </c>
      <c r="L146" s="39"/>
      <c r="M146" s="212" t="s">
        <v>1</v>
      </c>
      <c r="N146" s="213" t="s">
        <v>47</v>
      </c>
      <c r="O146" s="71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6" t="s">
        <v>138</v>
      </c>
      <c r="AT146" s="216" t="s">
        <v>133</v>
      </c>
      <c r="AU146" s="216" t="s">
        <v>92</v>
      </c>
      <c r="AY146" s="17" t="s">
        <v>130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7" t="s">
        <v>90</v>
      </c>
      <c r="BK146" s="217">
        <f>ROUND(I146*H146,2)</f>
        <v>0</v>
      </c>
      <c r="BL146" s="17" t="s">
        <v>138</v>
      </c>
      <c r="BM146" s="216" t="s">
        <v>179</v>
      </c>
    </row>
    <row r="147" spans="2:51" s="14" customFormat="1" ht="12">
      <c r="B147" s="229"/>
      <c r="C147" s="230"/>
      <c r="D147" s="220" t="s">
        <v>140</v>
      </c>
      <c r="E147" s="230"/>
      <c r="F147" s="232" t="s">
        <v>180</v>
      </c>
      <c r="G147" s="230"/>
      <c r="H147" s="233">
        <v>17.91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140</v>
      </c>
      <c r="AU147" s="239" t="s">
        <v>92</v>
      </c>
      <c r="AV147" s="14" t="s">
        <v>92</v>
      </c>
      <c r="AW147" s="14" t="s">
        <v>4</v>
      </c>
      <c r="AX147" s="14" t="s">
        <v>90</v>
      </c>
      <c r="AY147" s="239" t="s">
        <v>130</v>
      </c>
    </row>
    <row r="148" spans="1:65" s="2" customFormat="1" ht="21.75" customHeight="1">
      <c r="A148" s="34"/>
      <c r="B148" s="35"/>
      <c r="C148" s="205" t="s">
        <v>131</v>
      </c>
      <c r="D148" s="205" t="s">
        <v>133</v>
      </c>
      <c r="E148" s="206" t="s">
        <v>181</v>
      </c>
      <c r="F148" s="207" t="s">
        <v>182</v>
      </c>
      <c r="G148" s="208" t="s">
        <v>162</v>
      </c>
      <c r="H148" s="209">
        <v>3.582</v>
      </c>
      <c r="I148" s="210"/>
      <c r="J148" s="211">
        <f>ROUND(I148*H148,2)</f>
        <v>0</v>
      </c>
      <c r="K148" s="207" t="s">
        <v>137</v>
      </c>
      <c r="L148" s="39"/>
      <c r="M148" s="212" t="s">
        <v>1</v>
      </c>
      <c r="N148" s="213" t="s">
        <v>47</v>
      </c>
      <c r="O148" s="71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138</v>
      </c>
      <c r="AT148" s="216" t="s">
        <v>133</v>
      </c>
      <c r="AU148" s="216" t="s">
        <v>92</v>
      </c>
      <c r="AY148" s="17" t="s">
        <v>130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90</v>
      </c>
      <c r="BK148" s="217">
        <f>ROUND(I148*H148,2)</f>
        <v>0</v>
      </c>
      <c r="BL148" s="17" t="s">
        <v>138</v>
      </c>
      <c r="BM148" s="216" t="s">
        <v>183</v>
      </c>
    </row>
    <row r="149" spans="2:63" s="12" customFormat="1" ht="25.9" customHeight="1">
      <c r="B149" s="190"/>
      <c r="C149" s="191"/>
      <c r="D149" s="192" t="s">
        <v>81</v>
      </c>
      <c r="E149" s="193" t="s">
        <v>184</v>
      </c>
      <c r="F149" s="193" t="s">
        <v>185</v>
      </c>
      <c r="G149" s="191"/>
      <c r="H149" s="191"/>
      <c r="I149" s="194"/>
      <c r="J149" s="177">
        <f>BK149</f>
        <v>0</v>
      </c>
      <c r="K149" s="191"/>
      <c r="L149" s="195"/>
      <c r="M149" s="196"/>
      <c r="N149" s="197"/>
      <c r="O149" s="197"/>
      <c r="P149" s="198">
        <f>P150+P156</f>
        <v>0</v>
      </c>
      <c r="Q149" s="197"/>
      <c r="R149" s="198">
        <f>R150+R156</f>
        <v>0</v>
      </c>
      <c r="S149" s="197"/>
      <c r="T149" s="199">
        <f>T150+T156</f>
        <v>0.072</v>
      </c>
      <c r="AR149" s="200" t="s">
        <v>92</v>
      </c>
      <c r="AT149" s="201" t="s">
        <v>81</v>
      </c>
      <c r="AU149" s="201" t="s">
        <v>82</v>
      </c>
      <c r="AY149" s="200" t="s">
        <v>130</v>
      </c>
      <c r="BK149" s="202">
        <f>BK150+BK156</f>
        <v>0</v>
      </c>
    </row>
    <row r="150" spans="2:63" s="12" customFormat="1" ht="22.9" customHeight="1">
      <c r="B150" s="190"/>
      <c r="C150" s="191"/>
      <c r="D150" s="192" t="s">
        <v>81</v>
      </c>
      <c r="E150" s="203" t="s">
        <v>186</v>
      </c>
      <c r="F150" s="203" t="s">
        <v>187</v>
      </c>
      <c r="G150" s="191"/>
      <c r="H150" s="191"/>
      <c r="I150" s="194"/>
      <c r="J150" s="204">
        <f>BK150</f>
        <v>0</v>
      </c>
      <c r="K150" s="191"/>
      <c r="L150" s="195"/>
      <c r="M150" s="196"/>
      <c r="N150" s="197"/>
      <c r="O150" s="197"/>
      <c r="P150" s="198">
        <f>SUM(P151:P155)</f>
        <v>0</v>
      </c>
      <c r="Q150" s="197"/>
      <c r="R150" s="198">
        <f>SUM(R151:R155)</f>
        <v>0</v>
      </c>
      <c r="S150" s="197"/>
      <c r="T150" s="199">
        <f>SUM(T151:T155)</f>
        <v>0.072</v>
      </c>
      <c r="AR150" s="200" t="s">
        <v>92</v>
      </c>
      <c r="AT150" s="201" t="s">
        <v>81</v>
      </c>
      <c r="AU150" s="201" t="s">
        <v>90</v>
      </c>
      <c r="AY150" s="200" t="s">
        <v>130</v>
      </c>
      <c r="BK150" s="202">
        <f>SUM(BK151:BK155)</f>
        <v>0</v>
      </c>
    </row>
    <row r="151" spans="1:65" s="2" customFormat="1" ht="21.75" customHeight="1">
      <c r="A151" s="34"/>
      <c r="B151" s="35"/>
      <c r="C151" s="205" t="s">
        <v>188</v>
      </c>
      <c r="D151" s="205" t="s">
        <v>133</v>
      </c>
      <c r="E151" s="206" t="s">
        <v>189</v>
      </c>
      <c r="F151" s="207" t="s">
        <v>190</v>
      </c>
      <c r="G151" s="208" t="s">
        <v>146</v>
      </c>
      <c r="H151" s="209">
        <v>2</v>
      </c>
      <c r="I151" s="210"/>
      <c r="J151" s="211">
        <f>ROUND(I151*H151,2)</f>
        <v>0</v>
      </c>
      <c r="K151" s="207" t="s">
        <v>137</v>
      </c>
      <c r="L151" s="39"/>
      <c r="M151" s="212" t="s">
        <v>1</v>
      </c>
      <c r="N151" s="213" t="s">
        <v>47</v>
      </c>
      <c r="O151" s="71"/>
      <c r="P151" s="214">
        <f>O151*H151</f>
        <v>0</v>
      </c>
      <c r="Q151" s="214">
        <v>0</v>
      </c>
      <c r="R151" s="214">
        <f>Q151*H151</f>
        <v>0</v>
      </c>
      <c r="S151" s="214">
        <v>0.036</v>
      </c>
      <c r="T151" s="215">
        <f>S151*H151</f>
        <v>0.072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6" t="s">
        <v>191</v>
      </c>
      <c r="AT151" s="216" t="s">
        <v>133</v>
      </c>
      <c r="AU151" s="216" t="s">
        <v>92</v>
      </c>
      <c r="AY151" s="17" t="s">
        <v>130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90</v>
      </c>
      <c r="BK151" s="217">
        <f>ROUND(I151*H151,2)</f>
        <v>0</v>
      </c>
      <c r="BL151" s="17" t="s">
        <v>191</v>
      </c>
      <c r="BM151" s="216" t="s">
        <v>192</v>
      </c>
    </row>
    <row r="152" spans="2:51" s="13" customFormat="1" ht="12">
      <c r="B152" s="218"/>
      <c r="C152" s="219"/>
      <c r="D152" s="220" t="s">
        <v>140</v>
      </c>
      <c r="E152" s="221" t="s">
        <v>1</v>
      </c>
      <c r="F152" s="222" t="s">
        <v>193</v>
      </c>
      <c r="G152" s="219"/>
      <c r="H152" s="221" t="s">
        <v>1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140</v>
      </c>
      <c r="AU152" s="228" t="s">
        <v>92</v>
      </c>
      <c r="AV152" s="13" t="s">
        <v>90</v>
      </c>
      <c r="AW152" s="13" t="s">
        <v>35</v>
      </c>
      <c r="AX152" s="13" t="s">
        <v>82</v>
      </c>
      <c r="AY152" s="228" t="s">
        <v>130</v>
      </c>
    </row>
    <row r="153" spans="2:51" s="13" customFormat="1" ht="12">
      <c r="B153" s="218"/>
      <c r="C153" s="219"/>
      <c r="D153" s="220" t="s">
        <v>140</v>
      </c>
      <c r="E153" s="221" t="s">
        <v>1</v>
      </c>
      <c r="F153" s="222" t="s">
        <v>156</v>
      </c>
      <c r="G153" s="219"/>
      <c r="H153" s="221" t="s">
        <v>1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140</v>
      </c>
      <c r="AU153" s="228" t="s">
        <v>92</v>
      </c>
      <c r="AV153" s="13" t="s">
        <v>90</v>
      </c>
      <c r="AW153" s="13" t="s">
        <v>35</v>
      </c>
      <c r="AX153" s="13" t="s">
        <v>82</v>
      </c>
      <c r="AY153" s="228" t="s">
        <v>130</v>
      </c>
    </row>
    <row r="154" spans="2:51" s="14" customFormat="1" ht="12">
      <c r="B154" s="229"/>
      <c r="C154" s="230"/>
      <c r="D154" s="220" t="s">
        <v>140</v>
      </c>
      <c r="E154" s="231" t="s">
        <v>1</v>
      </c>
      <c r="F154" s="232" t="s">
        <v>92</v>
      </c>
      <c r="G154" s="230"/>
      <c r="H154" s="233">
        <v>2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140</v>
      </c>
      <c r="AU154" s="239" t="s">
        <v>92</v>
      </c>
      <c r="AV154" s="14" t="s">
        <v>92</v>
      </c>
      <c r="AW154" s="14" t="s">
        <v>35</v>
      </c>
      <c r="AX154" s="14" t="s">
        <v>82</v>
      </c>
      <c r="AY154" s="239" t="s">
        <v>130</v>
      </c>
    </row>
    <row r="155" spans="2:51" s="15" customFormat="1" ht="12">
      <c r="B155" s="240"/>
      <c r="C155" s="241"/>
      <c r="D155" s="220" t="s">
        <v>140</v>
      </c>
      <c r="E155" s="242" t="s">
        <v>1</v>
      </c>
      <c r="F155" s="243" t="s">
        <v>143</v>
      </c>
      <c r="G155" s="241"/>
      <c r="H155" s="244">
        <v>2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140</v>
      </c>
      <c r="AU155" s="250" t="s">
        <v>92</v>
      </c>
      <c r="AV155" s="15" t="s">
        <v>138</v>
      </c>
      <c r="AW155" s="15" t="s">
        <v>35</v>
      </c>
      <c r="AX155" s="15" t="s">
        <v>90</v>
      </c>
      <c r="AY155" s="250" t="s">
        <v>130</v>
      </c>
    </row>
    <row r="156" spans="2:63" s="12" customFormat="1" ht="22.9" customHeight="1">
      <c r="B156" s="190"/>
      <c r="C156" s="191"/>
      <c r="D156" s="192" t="s">
        <v>81</v>
      </c>
      <c r="E156" s="203" t="s">
        <v>194</v>
      </c>
      <c r="F156" s="203" t="s">
        <v>195</v>
      </c>
      <c r="G156" s="191"/>
      <c r="H156" s="191"/>
      <c r="I156" s="194"/>
      <c r="J156" s="204">
        <f>BK156</f>
        <v>0</v>
      </c>
      <c r="K156" s="191"/>
      <c r="L156" s="195"/>
      <c r="M156" s="196"/>
      <c r="N156" s="197"/>
      <c r="O156" s="197"/>
      <c r="P156" s="198">
        <f>SUM(P157:P165)</f>
        <v>0</v>
      </c>
      <c r="Q156" s="197"/>
      <c r="R156" s="198">
        <f>SUM(R157:R165)</f>
        <v>0</v>
      </c>
      <c r="S156" s="197"/>
      <c r="T156" s="199">
        <f>SUM(T157:T165)</f>
        <v>0</v>
      </c>
      <c r="AR156" s="200" t="s">
        <v>92</v>
      </c>
      <c r="AT156" s="201" t="s">
        <v>81</v>
      </c>
      <c r="AU156" s="201" t="s">
        <v>90</v>
      </c>
      <c r="AY156" s="200" t="s">
        <v>130</v>
      </c>
      <c r="BK156" s="202">
        <f>SUM(BK157:BK165)</f>
        <v>0</v>
      </c>
    </row>
    <row r="157" spans="1:65" s="2" customFormat="1" ht="16.5" customHeight="1">
      <c r="A157" s="34"/>
      <c r="B157" s="35"/>
      <c r="C157" s="205" t="s">
        <v>196</v>
      </c>
      <c r="D157" s="205" t="s">
        <v>133</v>
      </c>
      <c r="E157" s="206" t="s">
        <v>197</v>
      </c>
      <c r="F157" s="207" t="s">
        <v>198</v>
      </c>
      <c r="G157" s="208" t="s">
        <v>146</v>
      </c>
      <c r="H157" s="209">
        <v>24</v>
      </c>
      <c r="I157" s="210"/>
      <c r="J157" s="211">
        <f>ROUND(I157*H157,2)</f>
        <v>0</v>
      </c>
      <c r="K157" s="207" t="s">
        <v>137</v>
      </c>
      <c r="L157" s="39"/>
      <c r="M157" s="212" t="s">
        <v>1</v>
      </c>
      <c r="N157" s="213" t="s">
        <v>47</v>
      </c>
      <c r="O157" s="71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191</v>
      </c>
      <c r="AT157" s="216" t="s">
        <v>133</v>
      </c>
      <c r="AU157" s="216" t="s">
        <v>92</v>
      </c>
      <c r="AY157" s="17" t="s">
        <v>130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90</v>
      </c>
      <c r="BK157" s="217">
        <f>ROUND(I157*H157,2)</f>
        <v>0</v>
      </c>
      <c r="BL157" s="17" t="s">
        <v>191</v>
      </c>
      <c r="BM157" s="216" t="s">
        <v>199</v>
      </c>
    </row>
    <row r="158" spans="2:51" s="13" customFormat="1" ht="12">
      <c r="B158" s="218"/>
      <c r="C158" s="219"/>
      <c r="D158" s="220" t="s">
        <v>140</v>
      </c>
      <c r="E158" s="221" t="s">
        <v>1</v>
      </c>
      <c r="F158" s="222" t="s">
        <v>200</v>
      </c>
      <c r="G158" s="219"/>
      <c r="H158" s="221" t="s">
        <v>1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140</v>
      </c>
      <c r="AU158" s="228" t="s">
        <v>92</v>
      </c>
      <c r="AV158" s="13" t="s">
        <v>90</v>
      </c>
      <c r="AW158" s="13" t="s">
        <v>35</v>
      </c>
      <c r="AX158" s="13" t="s">
        <v>82</v>
      </c>
      <c r="AY158" s="228" t="s">
        <v>130</v>
      </c>
    </row>
    <row r="159" spans="2:51" s="14" customFormat="1" ht="12">
      <c r="B159" s="229"/>
      <c r="C159" s="230"/>
      <c r="D159" s="220" t="s">
        <v>140</v>
      </c>
      <c r="E159" s="231" t="s">
        <v>1</v>
      </c>
      <c r="F159" s="232" t="s">
        <v>201</v>
      </c>
      <c r="G159" s="230"/>
      <c r="H159" s="233">
        <v>24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140</v>
      </c>
      <c r="AU159" s="239" t="s">
        <v>92</v>
      </c>
      <c r="AV159" s="14" t="s">
        <v>92</v>
      </c>
      <c r="AW159" s="14" t="s">
        <v>35</v>
      </c>
      <c r="AX159" s="14" t="s">
        <v>82</v>
      </c>
      <c r="AY159" s="239" t="s">
        <v>130</v>
      </c>
    </row>
    <row r="160" spans="2:51" s="15" customFormat="1" ht="12">
      <c r="B160" s="240"/>
      <c r="C160" s="241"/>
      <c r="D160" s="220" t="s">
        <v>140</v>
      </c>
      <c r="E160" s="242" t="s">
        <v>1</v>
      </c>
      <c r="F160" s="243" t="s">
        <v>143</v>
      </c>
      <c r="G160" s="241"/>
      <c r="H160" s="244">
        <v>24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140</v>
      </c>
      <c r="AU160" s="250" t="s">
        <v>92</v>
      </c>
      <c r="AV160" s="15" t="s">
        <v>138</v>
      </c>
      <c r="AW160" s="15" t="s">
        <v>35</v>
      </c>
      <c r="AX160" s="15" t="s">
        <v>90</v>
      </c>
      <c r="AY160" s="250" t="s">
        <v>130</v>
      </c>
    </row>
    <row r="161" spans="1:65" s="2" customFormat="1" ht="21.75" customHeight="1">
      <c r="A161" s="34"/>
      <c r="B161" s="35"/>
      <c r="C161" s="205" t="s">
        <v>202</v>
      </c>
      <c r="D161" s="205" t="s">
        <v>133</v>
      </c>
      <c r="E161" s="206" t="s">
        <v>203</v>
      </c>
      <c r="F161" s="207" t="s">
        <v>204</v>
      </c>
      <c r="G161" s="208" t="s">
        <v>205</v>
      </c>
      <c r="H161" s="209">
        <v>4.76</v>
      </c>
      <c r="I161" s="210"/>
      <c r="J161" s="211">
        <f>ROUND(I161*H161,2)</f>
        <v>0</v>
      </c>
      <c r="K161" s="207" t="s">
        <v>137</v>
      </c>
      <c r="L161" s="39"/>
      <c r="M161" s="212" t="s">
        <v>1</v>
      </c>
      <c r="N161" s="213" t="s">
        <v>47</v>
      </c>
      <c r="O161" s="71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6" t="s">
        <v>191</v>
      </c>
      <c r="AT161" s="216" t="s">
        <v>133</v>
      </c>
      <c r="AU161" s="216" t="s">
        <v>92</v>
      </c>
      <c r="AY161" s="17" t="s">
        <v>130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90</v>
      </c>
      <c r="BK161" s="217">
        <f>ROUND(I161*H161,2)</f>
        <v>0</v>
      </c>
      <c r="BL161" s="17" t="s">
        <v>191</v>
      </c>
      <c r="BM161" s="216" t="s">
        <v>206</v>
      </c>
    </row>
    <row r="162" spans="2:51" s="13" customFormat="1" ht="12">
      <c r="B162" s="218"/>
      <c r="C162" s="219"/>
      <c r="D162" s="220" t="s">
        <v>140</v>
      </c>
      <c r="E162" s="221" t="s">
        <v>1</v>
      </c>
      <c r="F162" s="222" t="s">
        <v>207</v>
      </c>
      <c r="G162" s="219"/>
      <c r="H162" s="221" t="s">
        <v>1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140</v>
      </c>
      <c r="AU162" s="228" t="s">
        <v>92</v>
      </c>
      <c r="AV162" s="13" t="s">
        <v>90</v>
      </c>
      <c r="AW162" s="13" t="s">
        <v>35</v>
      </c>
      <c r="AX162" s="13" t="s">
        <v>82</v>
      </c>
      <c r="AY162" s="228" t="s">
        <v>130</v>
      </c>
    </row>
    <row r="163" spans="2:51" s="13" customFormat="1" ht="12">
      <c r="B163" s="218"/>
      <c r="C163" s="219"/>
      <c r="D163" s="220" t="s">
        <v>140</v>
      </c>
      <c r="E163" s="221" t="s">
        <v>1</v>
      </c>
      <c r="F163" s="222" t="s">
        <v>156</v>
      </c>
      <c r="G163" s="219"/>
      <c r="H163" s="221" t="s">
        <v>1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140</v>
      </c>
      <c r="AU163" s="228" t="s">
        <v>92</v>
      </c>
      <c r="AV163" s="13" t="s">
        <v>90</v>
      </c>
      <c r="AW163" s="13" t="s">
        <v>35</v>
      </c>
      <c r="AX163" s="13" t="s">
        <v>82</v>
      </c>
      <c r="AY163" s="228" t="s">
        <v>130</v>
      </c>
    </row>
    <row r="164" spans="2:51" s="14" customFormat="1" ht="12">
      <c r="B164" s="229"/>
      <c r="C164" s="230"/>
      <c r="D164" s="220" t="s">
        <v>140</v>
      </c>
      <c r="E164" s="231" t="s">
        <v>1</v>
      </c>
      <c r="F164" s="232" t="s">
        <v>208</v>
      </c>
      <c r="G164" s="230"/>
      <c r="H164" s="233">
        <v>4.76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140</v>
      </c>
      <c r="AU164" s="239" t="s">
        <v>92</v>
      </c>
      <c r="AV164" s="14" t="s">
        <v>92</v>
      </c>
      <c r="AW164" s="14" t="s">
        <v>35</v>
      </c>
      <c r="AX164" s="14" t="s">
        <v>82</v>
      </c>
      <c r="AY164" s="239" t="s">
        <v>130</v>
      </c>
    </row>
    <row r="165" spans="2:51" s="15" customFormat="1" ht="12">
      <c r="B165" s="240"/>
      <c r="C165" s="241"/>
      <c r="D165" s="220" t="s">
        <v>140</v>
      </c>
      <c r="E165" s="242" t="s">
        <v>1</v>
      </c>
      <c r="F165" s="243" t="s">
        <v>143</v>
      </c>
      <c r="G165" s="241"/>
      <c r="H165" s="244">
        <v>4.76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140</v>
      </c>
      <c r="AU165" s="250" t="s">
        <v>92</v>
      </c>
      <c r="AV165" s="15" t="s">
        <v>138</v>
      </c>
      <c r="AW165" s="15" t="s">
        <v>35</v>
      </c>
      <c r="AX165" s="15" t="s">
        <v>90</v>
      </c>
      <c r="AY165" s="250" t="s">
        <v>130</v>
      </c>
    </row>
    <row r="166" spans="2:63" s="12" customFormat="1" ht="25.9" customHeight="1">
      <c r="B166" s="190"/>
      <c r="C166" s="191"/>
      <c r="D166" s="192" t="s">
        <v>81</v>
      </c>
      <c r="E166" s="193" t="s">
        <v>209</v>
      </c>
      <c r="F166" s="193" t="s">
        <v>210</v>
      </c>
      <c r="G166" s="191"/>
      <c r="H166" s="191"/>
      <c r="I166" s="194"/>
      <c r="J166" s="177">
        <f>BK166</f>
        <v>0</v>
      </c>
      <c r="K166" s="191"/>
      <c r="L166" s="195"/>
      <c r="M166" s="196"/>
      <c r="N166" s="197"/>
      <c r="O166" s="197"/>
      <c r="P166" s="198">
        <f>P167</f>
        <v>0</v>
      </c>
      <c r="Q166" s="197"/>
      <c r="R166" s="198">
        <f>R167</f>
        <v>0</v>
      </c>
      <c r="S166" s="197"/>
      <c r="T166" s="199">
        <f>T167</f>
        <v>0</v>
      </c>
      <c r="AR166" s="200" t="s">
        <v>138</v>
      </c>
      <c r="AT166" s="201" t="s">
        <v>81</v>
      </c>
      <c r="AU166" s="201" t="s">
        <v>82</v>
      </c>
      <c r="AY166" s="200" t="s">
        <v>130</v>
      </c>
      <c r="BK166" s="202">
        <f>BK167</f>
        <v>0</v>
      </c>
    </row>
    <row r="167" spans="1:65" s="2" customFormat="1" ht="21.75" customHeight="1">
      <c r="A167" s="34"/>
      <c r="B167" s="35"/>
      <c r="C167" s="205" t="s">
        <v>211</v>
      </c>
      <c r="D167" s="205" t="s">
        <v>133</v>
      </c>
      <c r="E167" s="206" t="s">
        <v>212</v>
      </c>
      <c r="F167" s="207" t="s">
        <v>213</v>
      </c>
      <c r="G167" s="208" t="s">
        <v>214</v>
      </c>
      <c r="H167" s="209">
        <v>2</v>
      </c>
      <c r="I167" s="210"/>
      <c r="J167" s="211">
        <f>ROUND(I167*H167,2)</f>
        <v>0</v>
      </c>
      <c r="K167" s="207" t="s">
        <v>1</v>
      </c>
      <c r="L167" s="39"/>
      <c r="M167" s="212" t="s">
        <v>1</v>
      </c>
      <c r="N167" s="213" t="s">
        <v>47</v>
      </c>
      <c r="O167" s="71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215</v>
      </c>
      <c r="AT167" s="216" t="s">
        <v>133</v>
      </c>
      <c r="AU167" s="216" t="s">
        <v>90</v>
      </c>
      <c r="AY167" s="17" t="s">
        <v>130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90</v>
      </c>
      <c r="BK167" s="217">
        <f>ROUND(I167*H167,2)</f>
        <v>0</v>
      </c>
      <c r="BL167" s="17" t="s">
        <v>215</v>
      </c>
      <c r="BM167" s="216" t="s">
        <v>216</v>
      </c>
    </row>
    <row r="168" spans="1:63" s="2" customFormat="1" ht="49.9" customHeight="1">
      <c r="A168" s="34"/>
      <c r="B168" s="35"/>
      <c r="C168" s="36"/>
      <c r="D168" s="36"/>
      <c r="E168" s="193" t="s">
        <v>217</v>
      </c>
      <c r="F168" s="193" t="s">
        <v>218</v>
      </c>
      <c r="G168" s="36"/>
      <c r="H168" s="36"/>
      <c r="I168" s="115"/>
      <c r="J168" s="177">
        <f>BK168</f>
        <v>0</v>
      </c>
      <c r="K168" s="36"/>
      <c r="L168" s="39"/>
      <c r="M168" s="251"/>
      <c r="N168" s="252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81</v>
      </c>
      <c r="AU168" s="17" t="s">
        <v>82</v>
      </c>
      <c r="AY168" s="17" t="s">
        <v>219</v>
      </c>
      <c r="BK168" s="217">
        <f>SUM(BK169:BK173)</f>
        <v>0</v>
      </c>
    </row>
    <row r="169" spans="1:63" s="2" customFormat="1" ht="16.35" customHeight="1">
      <c r="A169" s="34"/>
      <c r="B169" s="35"/>
      <c r="C169" s="253" t="s">
        <v>1</v>
      </c>
      <c r="D169" s="253" t="s">
        <v>133</v>
      </c>
      <c r="E169" s="254" t="s">
        <v>1</v>
      </c>
      <c r="F169" s="255" t="s">
        <v>1</v>
      </c>
      <c r="G169" s="256" t="s">
        <v>1</v>
      </c>
      <c r="H169" s="257"/>
      <c r="I169" s="258"/>
      <c r="J169" s="259">
        <f>BK169</f>
        <v>0</v>
      </c>
      <c r="K169" s="260"/>
      <c r="L169" s="39"/>
      <c r="M169" s="261" t="s">
        <v>1</v>
      </c>
      <c r="N169" s="262" t="s">
        <v>47</v>
      </c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219</v>
      </c>
      <c r="AU169" s="17" t="s">
        <v>90</v>
      </c>
      <c r="AY169" s="17" t="s">
        <v>219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7" t="s">
        <v>90</v>
      </c>
      <c r="BK169" s="217">
        <f>I169*H169</f>
        <v>0</v>
      </c>
    </row>
    <row r="170" spans="1:63" s="2" customFormat="1" ht="16.35" customHeight="1">
      <c r="A170" s="34"/>
      <c r="B170" s="35"/>
      <c r="C170" s="253" t="s">
        <v>1</v>
      </c>
      <c r="D170" s="253" t="s">
        <v>133</v>
      </c>
      <c r="E170" s="254" t="s">
        <v>1</v>
      </c>
      <c r="F170" s="255" t="s">
        <v>1</v>
      </c>
      <c r="G170" s="256" t="s">
        <v>1</v>
      </c>
      <c r="H170" s="257"/>
      <c r="I170" s="258"/>
      <c r="J170" s="259">
        <f>BK170</f>
        <v>0</v>
      </c>
      <c r="K170" s="260"/>
      <c r="L170" s="39"/>
      <c r="M170" s="261" t="s">
        <v>1</v>
      </c>
      <c r="N170" s="262" t="s">
        <v>47</v>
      </c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219</v>
      </c>
      <c r="AU170" s="17" t="s">
        <v>90</v>
      </c>
      <c r="AY170" s="17" t="s">
        <v>219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7" t="s">
        <v>90</v>
      </c>
      <c r="BK170" s="217">
        <f>I170*H170</f>
        <v>0</v>
      </c>
    </row>
    <row r="171" spans="1:63" s="2" customFormat="1" ht="16.35" customHeight="1">
      <c r="A171" s="34"/>
      <c r="B171" s="35"/>
      <c r="C171" s="253" t="s">
        <v>1</v>
      </c>
      <c r="D171" s="253" t="s">
        <v>133</v>
      </c>
      <c r="E171" s="254" t="s">
        <v>1</v>
      </c>
      <c r="F171" s="255" t="s">
        <v>1</v>
      </c>
      <c r="G171" s="256" t="s">
        <v>1</v>
      </c>
      <c r="H171" s="257"/>
      <c r="I171" s="258"/>
      <c r="J171" s="259">
        <f>BK171</f>
        <v>0</v>
      </c>
      <c r="K171" s="260"/>
      <c r="L171" s="39"/>
      <c r="M171" s="261" t="s">
        <v>1</v>
      </c>
      <c r="N171" s="262" t="s">
        <v>47</v>
      </c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219</v>
      </c>
      <c r="AU171" s="17" t="s">
        <v>90</v>
      </c>
      <c r="AY171" s="17" t="s">
        <v>219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90</v>
      </c>
      <c r="BK171" s="217">
        <f>I171*H171</f>
        <v>0</v>
      </c>
    </row>
    <row r="172" spans="1:63" s="2" customFormat="1" ht="16.35" customHeight="1">
      <c r="A172" s="34"/>
      <c r="B172" s="35"/>
      <c r="C172" s="253" t="s">
        <v>1</v>
      </c>
      <c r="D172" s="253" t="s">
        <v>133</v>
      </c>
      <c r="E172" s="254" t="s">
        <v>1</v>
      </c>
      <c r="F172" s="255" t="s">
        <v>1</v>
      </c>
      <c r="G172" s="256" t="s">
        <v>1</v>
      </c>
      <c r="H172" s="257"/>
      <c r="I172" s="258"/>
      <c r="J172" s="259">
        <f>BK172</f>
        <v>0</v>
      </c>
      <c r="K172" s="260"/>
      <c r="L172" s="39"/>
      <c r="M172" s="261" t="s">
        <v>1</v>
      </c>
      <c r="N172" s="262" t="s">
        <v>47</v>
      </c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219</v>
      </c>
      <c r="AU172" s="17" t="s">
        <v>90</v>
      </c>
      <c r="AY172" s="17" t="s">
        <v>219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7" t="s">
        <v>90</v>
      </c>
      <c r="BK172" s="217">
        <f>I172*H172</f>
        <v>0</v>
      </c>
    </row>
    <row r="173" spans="1:63" s="2" customFormat="1" ht="16.35" customHeight="1">
      <c r="A173" s="34"/>
      <c r="B173" s="35"/>
      <c r="C173" s="253" t="s">
        <v>1</v>
      </c>
      <c r="D173" s="253" t="s">
        <v>133</v>
      </c>
      <c r="E173" s="254" t="s">
        <v>1</v>
      </c>
      <c r="F173" s="255" t="s">
        <v>1</v>
      </c>
      <c r="G173" s="256" t="s">
        <v>1</v>
      </c>
      <c r="H173" s="257"/>
      <c r="I173" s="258"/>
      <c r="J173" s="259">
        <f>BK173</f>
        <v>0</v>
      </c>
      <c r="K173" s="260"/>
      <c r="L173" s="39"/>
      <c r="M173" s="261" t="s">
        <v>1</v>
      </c>
      <c r="N173" s="262" t="s">
        <v>47</v>
      </c>
      <c r="O173" s="263"/>
      <c r="P173" s="263"/>
      <c r="Q173" s="263"/>
      <c r="R173" s="263"/>
      <c r="S173" s="263"/>
      <c r="T173" s="26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219</v>
      </c>
      <c r="AU173" s="17" t="s">
        <v>90</v>
      </c>
      <c r="AY173" s="17" t="s">
        <v>219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7" t="s">
        <v>90</v>
      </c>
      <c r="BK173" s="217">
        <f>I173*H173</f>
        <v>0</v>
      </c>
    </row>
    <row r="174" spans="1:31" s="2" customFormat="1" ht="6.95" customHeight="1">
      <c r="A174" s="34"/>
      <c r="B174" s="54"/>
      <c r="C174" s="55"/>
      <c r="D174" s="55"/>
      <c r="E174" s="55"/>
      <c r="F174" s="55"/>
      <c r="G174" s="55"/>
      <c r="H174" s="55"/>
      <c r="I174" s="152"/>
      <c r="J174" s="55"/>
      <c r="K174" s="55"/>
      <c r="L174" s="39"/>
      <c r="M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</sheetData>
  <sheetProtection algorithmName="SHA-512" hashValue="YGeaZLVtUEn6dVdBeMyzHzN7ECPwdnGpq0m9jLG0WuPtOx9NBfw6o3ItKkW9E+Y0TQN/vTLfg2kSxE0KrqTt+w==" saltValue="3Wwul2n1/Jt/F70y5f28i9dbWvrdIxTGxql/IOG1mq5MqntWbNxY9fRm9ORPPIOF3MB5YHCVI5VYR+qieQir0Q==" spinCount="100000" sheet="1" objects="1" scenarios="1" formatColumns="0" formatRows="0" autoFilter="0"/>
  <autoFilter ref="C123:K17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69:D174">
      <formula1>"K, M"</formula1>
    </dataValidation>
    <dataValidation type="list" allowBlank="1" showInputMessage="1" showErrorMessage="1" error="Povoleny jsou hodnoty základní, snížená, zákl. přenesená, sníž. přenesená, nulová." sqref="N169:N174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7" t="s">
        <v>95</v>
      </c>
    </row>
    <row r="3" spans="2:46" s="1" customFormat="1" ht="6.95" customHeight="1" hidden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92</v>
      </c>
    </row>
    <row r="4" spans="2:46" s="1" customFormat="1" ht="24.95" customHeight="1" hidden="1">
      <c r="B4" s="20"/>
      <c r="D4" s="112" t="s">
        <v>99</v>
      </c>
      <c r="I4" s="108"/>
      <c r="L4" s="20"/>
      <c r="M4" s="113" t="s">
        <v>10</v>
      </c>
      <c r="AT4" s="17" t="s">
        <v>4</v>
      </c>
    </row>
    <row r="5" spans="2:12" s="1" customFormat="1" ht="6.95" customHeight="1" hidden="1">
      <c r="B5" s="20"/>
      <c r="I5" s="108"/>
      <c r="L5" s="20"/>
    </row>
    <row r="6" spans="2:12" s="1" customFormat="1" ht="12" customHeight="1" hidden="1">
      <c r="B6" s="20"/>
      <c r="D6" s="114" t="s">
        <v>16</v>
      </c>
      <c r="I6" s="108"/>
      <c r="L6" s="20"/>
    </row>
    <row r="7" spans="2:12" s="1" customFormat="1" ht="16.5" customHeight="1" hidden="1">
      <c r="B7" s="20"/>
      <c r="E7" s="314" t="str">
        <f>'Rekapitulace stavby'!K6</f>
        <v>Výtah Dětská nemocnice</v>
      </c>
      <c r="F7" s="315"/>
      <c r="G7" s="315"/>
      <c r="H7" s="315"/>
      <c r="I7" s="108"/>
      <c r="L7" s="20"/>
    </row>
    <row r="8" spans="1:31" s="2" customFormat="1" ht="12" customHeight="1" hidden="1">
      <c r="A8" s="34"/>
      <c r="B8" s="39"/>
      <c r="C8" s="34"/>
      <c r="D8" s="114" t="s">
        <v>100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16" t="s">
        <v>220</v>
      </c>
      <c r="F9" s="317"/>
      <c r="G9" s="317"/>
      <c r="H9" s="317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18. 2. 2020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4" t="s">
        <v>30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18" t="str">
        <f>'Rekapitulace stavby'!E14</f>
        <v>Vyplň údaj</v>
      </c>
      <c r="F18" s="319"/>
      <c r="G18" s="319"/>
      <c r="H18" s="319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4" t="s">
        <v>32</v>
      </c>
      <c r="E20" s="34"/>
      <c r="F20" s="34"/>
      <c r="G20" s="34"/>
      <c r="H20" s="34"/>
      <c r="I20" s="117" t="s">
        <v>25</v>
      </c>
      <c r="J20" s="116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6" t="s">
        <v>34</v>
      </c>
      <c r="F21" s="34"/>
      <c r="G21" s="34"/>
      <c r="H21" s="34"/>
      <c r="I21" s="117" t="s">
        <v>28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4" t="s">
        <v>36</v>
      </c>
      <c r="E23" s="34"/>
      <c r="F23" s="34"/>
      <c r="G23" s="34"/>
      <c r="H23" s="34"/>
      <c r="I23" s="117" t="s">
        <v>25</v>
      </c>
      <c r="J23" s="116" t="s">
        <v>37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6" t="s">
        <v>38</v>
      </c>
      <c r="F24" s="34"/>
      <c r="G24" s="34"/>
      <c r="H24" s="34"/>
      <c r="I24" s="117" t="s">
        <v>28</v>
      </c>
      <c r="J24" s="116" t="s">
        <v>39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4" t="s">
        <v>40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95.25" customHeight="1" hidden="1">
      <c r="A27" s="119"/>
      <c r="B27" s="120"/>
      <c r="C27" s="119"/>
      <c r="D27" s="119"/>
      <c r="E27" s="320" t="s">
        <v>41</v>
      </c>
      <c r="F27" s="320"/>
      <c r="G27" s="320"/>
      <c r="H27" s="320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42</v>
      </c>
      <c r="E30" s="34"/>
      <c r="F30" s="34"/>
      <c r="G30" s="34"/>
      <c r="H30" s="34"/>
      <c r="I30" s="115"/>
      <c r="J30" s="126">
        <f>ROUND(J129,2)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44</v>
      </c>
      <c r="G32" s="34"/>
      <c r="H32" s="34"/>
      <c r="I32" s="128" t="s">
        <v>43</v>
      </c>
      <c r="J32" s="127" t="s">
        <v>45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9" t="s">
        <v>46</v>
      </c>
      <c r="E33" s="114" t="s">
        <v>47</v>
      </c>
      <c r="F33" s="130">
        <f>ROUND((ROUND((SUM(BE129:BE232)),2)+SUM(BE234:BE238)),2)</f>
        <v>0</v>
      </c>
      <c r="G33" s="34"/>
      <c r="H33" s="34"/>
      <c r="I33" s="131">
        <v>0.21</v>
      </c>
      <c r="J33" s="130">
        <f>ROUND((ROUND(((SUM(BE129:BE232))*I33),2)+(SUM(BE234:BE238)*I33)),2)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4" t="s">
        <v>48</v>
      </c>
      <c r="F34" s="130">
        <f>ROUND((ROUND((SUM(BF129:BF232)),2)+SUM(BF234:BF238)),2)</f>
        <v>0</v>
      </c>
      <c r="G34" s="34"/>
      <c r="H34" s="34"/>
      <c r="I34" s="131">
        <v>0.15</v>
      </c>
      <c r="J34" s="130">
        <f>ROUND((ROUND(((SUM(BF129:BF232))*I34),2)+(SUM(BF234:BF238)*I34)),2)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49</v>
      </c>
      <c r="F35" s="130">
        <f>ROUND((ROUND((SUM(BG129:BG232)),2)+SUM(BG234:BG238)),2)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50</v>
      </c>
      <c r="F36" s="130">
        <f>ROUND((ROUND((SUM(BH129:BH232)),2)+SUM(BH234:BH238)),2)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51</v>
      </c>
      <c r="F37" s="130">
        <f>ROUND((ROUND((SUM(BI129:BI232)),2)+SUM(BI234:BI238)),2)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2"/>
      <c r="D39" s="133" t="s">
        <v>52</v>
      </c>
      <c r="E39" s="134"/>
      <c r="F39" s="134"/>
      <c r="G39" s="135" t="s">
        <v>53</v>
      </c>
      <c r="H39" s="136" t="s">
        <v>54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I41" s="108"/>
      <c r="L41" s="20"/>
    </row>
    <row r="42" spans="2:12" s="1" customFormat="1" ht="14.45" customHeight="1" hidden="1">
      <c r="B42" s="20"/>
      <c r="I42" s="108"/>
      <c r="L42" s="20"/>
    </row>
    <row r="43" spans="2:12" s="1" customFormat="1" ht="14.45" customHeight="1" hidden="1">
      <c r="B43" s="20"/>
      <c r="I43" s="108"/>
      <c r="L43" s="20"/>
    </row>
    <row r="44" spans="2:12" s="1" customFormat="1" ht="14.45" customHeight="1" hidden="1">
      <c r="B44" s="20"/>
      <c r="I44" s="108"/>
      <c r="L44" s="20"/>
    </row>
    <row r="45" spans="2:12" s="1" customFormat="1" ht="14.45" customHeight="1" hidden="1">
      <c r="B45" s="20"/>
      <c r="I45" s="108"/>
      <c r="L45" s="20"/>
    </row>
    <row r="46" spans="2:12" s="1" customFormat="1" ht="14.45" customHeight="1" hidden="1">
      <c r="B46" s="20"/>
      <c r="I46" s="108"/>
      <c r="L46" s="20"/>
    </row>
    <row r="47" spans="2:12" s="1" customFormat="1" ht="14.45" customHeight="1" hidden="1">
      <c r="B47" s="20"/>
      <c r="I47" s="108"/>
      <c r="L47" s="20"/>
    </row>
    <row r="48" spans="2:12" s="1" customFormat="1" ht="14.45" customHeight="1" hidden="1">
      <c r="B48" s="20"/>
      <c r="I48" s="108"/>
      <c r="L48" s="20"/>
    </row>
    <row r="49" spans="2:12" s="1" customFormat="1" ht="14.45" customHeight="1" hidden="1">
      <c r="B49" s="20"/>
      <c r="I49" s="108"/>
      <c r="L49" s="20"/>
    </row>
    <row r="50" spans="2:12" s="2" customFormat="1" ht="14.45" customHeight="1" hidden="1">
      <c r="B50" s="51"/>
      <c r="D50" s="140" t="s">
        <v>55</v>
      </c>
      <c r="E50" s="141"/>
      <c r="F50" s="141"/>
      <c r="G50" s="140" t="s">
        <v>56</v>
      </c>
      <c r="H50" s="141"/>
      <c r="I50" s="142"/>
      <c r="J50" s="141"/>
      <c r="K50" s="141"/>
      <c r="L50" s="51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4"/>
      <c r="B61" s="39"/>
      <c r="C61" s="34"/>
      <c r="D61" s="143" t="s">
        <v>57</v>
      </c>
      <c r="E61" s="144"/>
      <c r="F61" s="145" t="s">
        <v>58</v>
      </c>
      <c r="G61" s="143" t="s">
        <v>57</v>
      </c>
      <c r="H61" s="144"/>
      <c r="I61" s="146"/>
      <c r="J61" s="147" t="s">
        <v>58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4"/>
      <c r="B65" s="39"/>
      <c r="C65" s="34"/>
      <c r="D65" s="140" t="s">
        <v>59</v>
      </c>
      <c r="E65" s="148"/>
      <c r="F65" s="148"/>
      <c r="G65" s="140" t="s">
        <v>60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4"/>
      <c r="B76" s="39"/>
      <c r="C76" s="34"/>
      <c r="D76" s="143" t="s">
        <v>57</v>
      </c>
      <c r="E76" s="144"/>
      <c r="F76" s="145" t="s">
        <v>58</v>
      </c>
      <c r="G76" s="143" t="s">
        <v>57</v>
      </c>
      <c r="H76" s="144"/>
      <c r="I76" s="146"/>
      <c r="J76" s="147" t="s">
        <v>58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1" t="str">
        <f>E7</f>
        <v>Výtah Dětská nemocnice</v>
      </c>
      <c r="F85" s="322"/>
      <c r="G85" s="322"/>
      <c r="H85" s="322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3" t="str">
        <f>E9</f>
        <v>02 - Nové konstrukce</v>
      </c>
      <c r="F87" s="323"/>
      <c r="G87" s="323"/>
      <c r="H87" s="323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Černopolní 9, Černá pole, Brno 613 00</v>
      </c>
      <c r="G89" s="36"/>
      <c r="H89" s="36"/>
      <c r="I89" s="117" t="s">
        <v>22</v>
      </c>
      <c r="J89" s="66" t="str">
        <f>IF(J12="","",J12)</f>
        <v>18. 2. 2020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Fakultní nemocnice Brno</v>
      </c>
      <c r="G91" s="36"/>
      <c r="H91" s="36"/>
      <c r="I91" s="117" t="s">
        <v>32</v>
      </c>
      <c r="J91" s="32" t="str">
        <f>E21</f>
        <v>Ing. et Ing. Pavel Vyskočil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117" t="s">
        <v>36</v>
      </c>
      <c r="J92" s="32" t="str">
        <f>E24</f>
        <v>STAGA stavební agentura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103</v>
      </c>
      <c r="D94" s="157"/>
      <c r="E94" s="157"/>
      <c r="F94" s="157"/>
      <c r="G94" s="157"/>
      <c r="H94" s="157"/>
      <c r="I94" s="158"/>
      <c r="J94" s="159" t="s">
        <v>104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105</v>
      </c>
      <c r="D96" s="36"/>
      <c r="E96" s="36"/>
      <c r="F96" s="36"/>
      <c r="G96" s="36"/>
      <c r="H96" s="36"/>
      <c r="I96" s="115"/>
      <c r="J96" s="84">
        <f>J129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61"/>
      <c r="C97" s="162"/>
      <c r="D97" s="163" t="s">
        <v>107</v>
      </c>
      <c r="E97" s="164"/>
      <c r="F97" s="164"/>
      <c r="G97" s="164"/>
      <c r="H97" s="164"/>
      <c r="I97" s="165"/>
      <c r="J97" s="166">
        <f>J130</f>
        <v>0</v>
      </c>
      <c r="K97" s="162"/>
      <c r="L97" s="167"/>
    </row>
    <row r="98" spans="2:12" s="10" customFormat="1" ht="19.9" customHeight="1">
      <c r="B98" s="168"/>
      <c r="C98" s="169"/>
      <c r="D98" s="170" t="s">
        <v>221</v>
      </c>
      <c r="E98" s="171"/>
      <c r="F98" s="171"/>
      <c r="G98" s="171"/>
      <c r="H98" s="171"/>
      <c r="I98" s="172"/>
      <c r="J98" s="173">
        <f>J131</f>
        <v>0</v>
      </c>
      <c r="K98" s="169"/>
      <c r="L98" s="174"/>
    </row>
    <row r="99" spans="2:12" s="10" customFormat="1" ht="19.9" customHeight="1">
      <c r="B99" s="168"/>
      <c r="C99" s="169"/>
      <c r="D99" s="170" t="s">
        <v>222</v>
      </c>
      <c r="E99" s="171"/>
      <c r="F99" s="171"/>
      <c r="G99" s="171"/>
      <c r="H99" s="171"/>
      <c r="I99" s="172"/>
      <c r="J99" s="173">
        <f>J142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108</v>
      </c>
      <c r="E100" s="171"/>
      <c r="F100" s="171"/>
      <c r="G100" s="171"/>
      <c r="H100" s="171"/>
      <c r="I100" s="172"/>
      <c r="J100" s="173">
        <f>J163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223</v>
      </c>
      <c r="E101" s="171"/>
      <c r="F101" s="171"/>
      <c r="G101" s="171"/>
      <c r="H101" s="171"/>
      <c r="I101" s="172"/>
      <c r="J101" s="173">
        <f>J171</f>
        <v>0</v>
      </c>
      <c r="K101" s="169"/>
      <c r="L101" s="174"/>
    </row>
    <row r="102" spans="2:12" s="9" customFormat="1" ht="24.95" customHeight="1">
      <c r="B102" s="161"/>
      <c r="C102" s="162"/>
      <c r="D102" s="163" t="s">
        <v>110</v>
      </c>
      <c r="E102" s="164"/>
      <c r="F102" s="164"/>
      <c r="G102" s="164"/>
      <c r="H102" s="164"/>
      <c r="I102" s="165"/>
      <c r="J102" s="166">
        <f>J173</f>
        <v>0</v>
      </c>
      <c r="K102" s="162"/>
      <c r="L102" s="167"/>
    </row>
    <row r="103" spans="2:12" s="10" customFormat="1" ht="19.9" customHeight="1">
      <c r="B103" s="168"/>
      <c r="C103" s="169"/>
      <c r="D103" s="170" t="s">
        <v>224</v>
      </c>
      <c r="E103" s="171"/>
      <c r="F103" s="171"/>
      <c r="G103" s="171"/>
      <c r="H103" s="171"/>
      <c r="I103" s="172"/>
      <c r="J103" s="173">
        <f>J174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225</v>
      </c>
      <c r="E104" s="171"/>
      <c r="F104" s="171"/>
      <c r="G104" s="171"/>
      <c r="H104" s="171"/>
      <c r="I104" s="172"/>
      <c r="J104" s="173">
        <f>J186</f>
        <v>0</v>
      </c>
      <c r="K104" s="169"/>
      <c r="L104" s="174"/>
    </row>
    <row r="105" spans="2:12" s="10" customFormat="1" ht="19.9" customHeight="1">
      <c r="B105" s="168"/>
      <c r="C105" s="169"/>
      <c r="D105" s="170" t="s">
        <v>226</v>
      </c>
      <c r="E105" s="171"/>
      <c r="F105" s="171"/>
      <c r="G105" s="171"/>
      <c r="H105" s="171"/>
      <c r="I105" s="172"/>
      <c r="J105" s="173">
        <f>J197</f>
        <v>0</v>
      </c>
      <c r="K105" s="169"/>
      <c r="L105" s="174"/>
    </row>
    <row r="106" spans="2:12" s="10" customFormat="1" ht="19.9" customHeight="1">
      <c r="B106" s="168"/>
      <c r="C106" s="169"/>
      <c r="D106" s="170" t="s">
        <v>227</v>
      </c>
      <c r="E106" s="171"/>
      <c r="F106" s="171"/>
      <c r="G106" s="171"/>
      <c r="H106" s="171"/>
      <c r="I106" s="172"/>
      <c r="J106" s="173">
        <f>J209</f>
        <v>0</v>
      </c>
      <c r="K106" s="169"/>
      <c r="L106" s="174"/>
    </row>
    <row r="107" spans="2:12" s="10" customFormat="1" ht="19.9" customHeight="1">
      <c r="B107" s="168"/>
      <c r="C107" s="169"/>
      <c r="D107" s="170" t="s">
        <v>228</v>
      </c>
      <c r="E107" s="171"/>
      <c r="F107" s="171"/>
      <c r="G107" s="171"/>
      <c r="H107" s="171"/>
      <c r="I107" s="172"/>
      <c r="J107" s="173">
        <f>J217</f>
        <v>0</v>
      </c>
      <c r="K107" s="169"/>
      <c r="L107" s="174"/>
    </row>
    <row r="108" spans="2:12" s="9" customFormat="1" ht="24.95" customHeight="1">
      <c r="B108" s="161"/>
      <c r="C108" s="162"/>
      <c r="D108" s="163" t="s">
        <v>113</v>
      </c>
      <c r="E108" s="164"/>
      <c r="F108" s="164"/>
      <c r="G108" s="164"/>
      <c r="H108" s="164"/>
      <c r="I108" s="165"/>
      <c r="J108" s="166">
        <f>J229</f>
        <v>0</v>
      </c>
      <c r="K108" s="162"/>
      <c r="L108" s="167"/>
    </row>
    <row r="109" spans="2:12" s="9" customFormat="1" ht="21.75" customHeight="1">
      <c r="B109" s="161"/>
      <c r="C109" s="162"/>
      <c r="D109" s="175" t="s">
        <v>114</v>
      </c>
      <c r="E109" s="162"/>
      <c r="F109" s="162"/>
      <c r="G109" s="162"/>
      <c r="H109" s="162"/>
      <c r="I109" s="176"/>
      <c r="J109" s="177">
        <f>J233</f>
        <v>0</v>
      </c>
      <c r="K109" s="162"/>
      <c r="L109" s="167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54"/>
      <c r="C111" s="55"/>
      <c r="D111" s="55"/>
      <c r="E111" s="55"/>
      <c r="F111" s="55"/>
      <c r="G111" s="55"/>
      <c r="H111" s="55"/>
      <c r="I111" s="152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5" customHeight="1">
      <c r="A115" s="34"/>
      <c r="B115" s="56"/>
      <c r="C115" s="57"/>
      <c r="D115" s="57"/>
      <c r="E115" s="57"/>
      <c r="F115" s="57"/>
      <c r="G115" s="57"/>
      <c r="H115" s="57"/>
      <c r="I115" s="155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5" customHeight="1">
      <c r="A116" s="34"/>
      <c r="B116" s="35"/>
      <c r="C116" s="23" t="s">
        <v>115</v>
      </c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321" t="str">
        <f>E7</f>
        <v>Výtah Dětská nemocnice</v>
      </c>
      <c r="F119" s="322"/>
      <c r="G119" s="322"/>
      <c r="H119" s="322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100</v>
      </c>
      <c r="D120" s="36"/>
      <c r="E120" s="36"/>
      <c r="F120" s="36"/>
      <c r="G120" s="36"/>
      <c r="H120" s="36"/>
      <c r="I120" s="115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93" t="str">
        <f>E9</f>
        <v>02 - Nové konstrukce</v>
      </c>
      <c r="F121" s="323"/>
      <c r="G121" s="323"/>
      <c r="H121" s="323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15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F12</f>
        <v>Černopolní 9, Černá pole, Brno 613 00</v>
      </c>
      <c r="G123" s="36"/>
      <c r="H123" s="36"/>
      <c r="I123" s="117" t="s">
        <v>22</v>
      </c>
      <c r="J123" s="66" t="str">
        <f>IF(J12="","",J12)</f>
        <v>18. 2. 2020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5.7" customHeight="1">
      <c r="A125" s="34"/>
      <c r="B125" s="35"/>
      <c r="C125" s="29" t="s">
        <v>24</v>
      </c>
      <c r="D125" s="36"/>
      <c r="E125" s="36"/>
      <c r="F125" s="27" t="str">
        <f>E15</f>
        <v>Fakultní nemocnice Brno</v>
      </c>
      <c r="G125" s="36"/>
      <c r="H125" s="36"/>
      <c r="I125" s="117" t="s">
        <v>32</v>
      </c>
      <c r="J125" s="32" t="str">
        <f>E21</f>
        <v>Ing. et Ing. Pavel Vyskočil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5.7" customHeight="1">
      <c r="A126" s="34"/>
      <c r="B126" s="35"/>
      <c r="C126" s="29" t="s">
        <v>30</v>
      </c>
      <c r="D126" s="36"/>
      <c r="E126" s="36"/>
      <c r="F126" s="27" t="str">
        <f>IF(E18="","",E18)</f>
        <v>Vyplň údaj</v>
      </c>
      <c r="G126" s="36"/>
      <c r="H126" s="36"/>
      <c r="I126" s="117" t="s">
        <v>36</v>
      </c>
      <c r="J126" s="32" t="str">
        <f>E24</f>
        <v>STAGA stavební agentura s.r.o.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115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78"/>
      <c r="B128" s="179"/>
      <c r="C128" s="180" t="s">
        <v>116</v>
      </c>
      <c r="D128" s="181" t="s">
        <v>67</v>
      </c>
      <c r="E128" s="181" t="s">
        <v>63</v>
      </c>
      <c r="F128" s="181" t="s">
        <v>64</v>
      </c>
      <c r="G128" s="181" t="s">
        <v>117</v>
      </c>
      <c r="H128" s="181" t="s">
        <v>118</v>
      </c>
      <c r="I128" s="182" t="s">
        <v>119</v>
      </c>
      <c r="J128" s="181" t="s">
        <v>104</v>
      </c>
      <c r="K128" s="183" t="s">
        <v>120</v>
      </c>
      <c r="L128" s="184"/>
      <c r="M128" s="75" t="s">
        <v>1</v>
      </c>
      <c r="N128" s="76" t="s">
        <v>46</v>
      </c>
      <c r="O128" s="76" t="s">
        <v>121</v>
      </c>
      <c r="P128" s="76" t="s">
        <v>122</v>
      </c>
      <c r="Q128" s="76" t="s">
        <v>123</v>
      </c>
      <c r="R128" s="76" t="s">
        <v>124</v>
      </c>
      <c r="S128" s="76" t="s">
        <v>125</v>
      </c>
      <c r="T128" s="77" t="s">
        <v>126</v>
      </c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</row>
    <row r="129" spans="1:63" s="2" customFormat="1" ht="22.9" customHeight="1">
      <c r="A129" s="34"/>
      <c r="B129" s="35"/>
      <c r="C129" s="82" t="s">
        <v>127</v>
      </c>
      <c r="D129" s="36"/>
      <c r="E129" s="36"/>
      <c r="F129" s="36"/>
      <c r="G129" s="36"/>
      <c r="H129" s="36"/>
      <c r="I129" s="115"/>
      <c r="J129" s="185">
        <f>BK129</f>
        <v>0</v>
      </c>
      <c r="K129" s="36"/>
      <c r="L129" s="39"/>
      <c r="M129" s="78"/>
      <c r="N129" s="186"/>
      <c r="O129" s="79"/>
      <c r="P129" s="187">
        <f>P130+P173+P229+P233</f>
        <v>0</v>
      </c>
      <c r="Q129" s="79"/>
      <c r="R129" s="187">
        <f>R130+R173+R229+R233</f>
        <v>1.31309396</v>
      </c>
      <c r="S129" s="79"/>
      <c r="T129" s="188">
        <f>T130+T173+T229+T233</f>
        <v>0.081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81</v>
      </c>
      <c r="AU129" s="17" t="s">
        <v>106</v>
      </c>
      <c r="BK129" s="189">
        <f>BK130+BK173+BK229+BK233</f>
        <v>0</v>
      </c>
    </row>
    <row r="130" spans="2:63" s="12" customFormat="1" ht="25.9" customHeight="1">
      <c r="B130" s="190"/>
      <c r="C130" s="191"/>
      <c r="D130" s="192" t="s">
        <v>81</v>
      </c>
      <c r="E130" s="193" t="s">
        <v>128</v>
      </c>
      <c r="F130" s="193" t="s">
        <v>129</v>
      </c>
      <c r="G130" s="191"/>
      <c r="H130" s="191"/>
      <c r="I130" s="194"/>
      <c r="J130" s="177">
        <f>BK130</f>
        <v>0</v>
      </c>
      <c r="K130" s="191"/>
      <c r="L130" s="195"/>
      <c r="M130" s="196"/>
      <c r="N130" s="197"/>
      <c r="O130" s="197"/>
      <c r="P130" s="198">
        <f>P131+P142+P163+P171</f>
        <v>0</v>
      </c>
      <c r="Q130" s="197"/>
      <c r="R130" s="198">
        <f>R131+R142+R163+R171</f>
        <v>0.8259029600000001</v>
      </c>
      <c r="S130" s="197"/>
      <c r="T130" s="199">
        <f>T131+T142+T163+T171</f>
        <v>0</v>
      </c>
      <c r="AR130" s="200" t="s">
        <v>90</v>
      </c>
      <c r="AT130" s="201" t="s">
        <v>81</v>
      </c>
      <c r="AU130" s="201" t="s">
        <v>82</v>
      </c>
      <c r="AY130" s="200" t="s">
        <v>130</v>
      </c>
      <c r="BK130" s="202">
        <f>BK131+BK142+BK163+BK171</f>
        <v>0</v>
      </c>
    </row>
    <row r="131" spans="2:63" s="12" customFormat="1" ht="22.9" customHeight="1">
      <c r="B131" s="190"/>
      <c r="C131" s="191"/>
      <c r="D131" s="192" t="s">
        <v>81</v>
      </c>
      <c r="E131" s="203" t="s">
        <v>150</v>
      </c>
      <c r="F131" s="203" t="s">
        <v>229</v>
      </c>
      <c r="G131" s="191"/>
      <c r="H131" s="191"/>
      <c r="I131" s="194"/>
      <c r="J131" s="204">
        <f>BK131</f>
        <v>0</v>
      </c>
      <c r="K131" s="191"/>
      <c r="L131" s="195"/>
      <c r="M131" s="196"/>
      <c r="N131" s="197"/>
      <c r="O131" s="197"/>
      <c r="P131" s="198">
        <f>SUM(P132:P141)</f>
        <v>0</v>
      </c>
      <c r="Q131" s="197"/>
      <c r="R131" s="198">
        <f>SUM(R132:R141)</f>
        <v>0.2820628</v>
      </c>
      <c r="S131" s="197"/>
      <c r="T131" s="199">
        <f>SUM(T132:T141)</f>
        <v>0</v>
      </c>
      <c r="AR131" s="200" t="s">
        <v>90</v>
      </c>
      <c r="AT131" s="201" t="s">
        <v>81</v>
      </c>
      <c r="AU131" s="201" t="s">
        <v>90</v>
      </c>
      <c r="AY131" s="200" t="s">
        <v>130</v>
      </c>
      <c r="BK131" s="202">
        <f>SUM(BK132:BK141)</f>
        <v>0</v>
      </c>
    </row>
    <row r="132" spans="1:65" s="2" customFormat="1" ht="21.75" customHeight="1">
      <c r="A132" s="34"/>
      <c r="B132" s="35"/>
      <c r="C132" s="205" t="s">
        <v>90</v>
      </c>
      <c r="D132" s="205" t="s">
        <v>133</v>
      </c>
      <c r="E132" s="206" t="s">
        <v>230</v>
      </c>
      <c r="F132" s="207" t="s">
        <v>231</v>
      </c>
      <c r="G132" s="208" t="s">
        <v>153</v>
      </c>
      <c r="H132" s="209">
        <v>0.192</v>
      </c>
      <c r="I132" s="210"/>
      <c r="J132" s="211">
        <f>ROUND(I132*H132,2)</f>
        <v>0</v>
      </c>
      <c r="K132" s="207" t="s">
        <v>137</v>
      </c>
      <c r="L132" s="39"/>
      <c r="M132" s="212" t="s">
        <v>1</v>
      </c>
      <c r="N132" s="213" t="s">
        <v>47</v>
      </c>
      <c r="O132" s="71"/>
      <c r="P132" s="214">
        <f>O132*H132</f>
        <v>0</v>
      </c>
      <c r="Q132" s="214">
        <v>1.32715</v>
      </c>
      <c r="R132" s="214">
        <f>Q132*H132</f>
        <v>0.2548128</v>
      </c>
      <c r="S132" s="214">
        <v>0</v>
      </c>
      <c r="T132" s="21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6" t="s">
        <v>138</v>
      </c>
      <c r="AT132" s="216" t="s">
        <v>133</v>
      </c>
      <c r="AU132" s="216" t="s">
        <v>92</v>
      </c>
      <c r="AY132" s="17" t="s">
        <v>130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7" t="s">
        <v>90</v>
      </c>
      <c r="BK132" s="217">
        <f>ROUND(I132*H132,2)</f>
        <v>0</v>
      </c>
      <c r="BL132" s="17" t="s">
        <v>138</v>
      </c>
      <c r="BM132" s="216" t="s">
        <v>232</v>
      </c>
    </row>
    <row r="133" spans="2:51" s="13" customFormat="1" ht="12">
      <c r="B133" s="218"/>
      <c r="C133" s="219"/>
      <c r="D133" s="220" t="s">
        <v>140</v>
      </c>
      <c r="E133" s="221" t="s">
        <v>1</v>
      </c>
      <c r="F133" s="222" t="s">
        <v>233</v>
      </c>
      <c r="G133" s="219"/>
      <c r="H133" s="221" t="s">
        <v>1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140</v>
      </c>
      <c r="AU133" s="228" t="s">
        <v>92</v>
      </c>
      <c r="AV133" s="13" t="s">
        <v>90</v>
      </c>
      <c r="AW133" s="13" t="s">
        <v>35</v>
      </c>
      <c r="AX133" s="13" t="s">
        <v>82</v>
      </c>
      <c r="AY133" s="228" t="s">
        <v>130</v>
      </c>
    </row>
    <row r="134" spans="2:51" s="13" customFormat="1" ht="12">
      <c r="B134" s="218"/>
      <c r="C134" s="219"/>
      <c r="D134" s="220" t="s">
        <v>140</v>
      </c>
      <c r="E134" s="221" t="s">
        <v>1</v>
      </c>
      <c r="F134" s="222" t="s">
        <v>156</v>
      </c>
      <c r="G134" s="219"/>
      <c r="H134" s="221" t="s">
        <v>1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140</v>
      </c>
      <c r="AU134" s="228" t="s">
        <v>92</v>
      </c>
      <c r="AV134" s="13" t="s">
        <v>90</v>
      </c>
      <c r="AW134" s="13" t="s">
        <v>35</v>
      </c>
      <c r="AX134" s="13" t="s">
        <v>82</v>
      </c>
      <c r="AY134" s="228" t="s">
        <v>130</v>
      </c>
    </row>
    <row r="135" spans="2:51" s="14" customFormat="1" ht="12">
      <c r="B135" s="229"/>
      <c r="C135" s="230"/>
      <c r="D135" s="220" t="s">
        <v>140</v>
      </c>
      <c r="E135" s="231" t="s">
        <v>1</v>
      </c>
      <c r="F135" s="232" t="s">
        <v>234</v>
      </c>
      <c r="G135" s="230"/>
      <c r="H135" s="233">
        <v>0.192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140</v>
      </c>
      <c r="AU135" s="239" t="s">
        <v>92</v>
      </c>
      <c r="AV135" s="14" t="s">
        <v>92</v>
      </c>
      <c r="AW135" s="14" t="s">
        <v>35</v>
      </c>
      <c r="AX135" s="14" t="s">
        <v>82</v>
      </c>
      <c r="AY135" s="239" t="s">
        <v>130</v>
      </c>
    </row>
    <row r="136" spans="2:51" s="15" customFormat="1" ht="12">
      <c r="B136" s="240"/>
      <c r="C136" s="241"/>
      <c r="D136" s="220" t="s">
        <v>140</v>
      </c>
      <c r="E136" s="242" t="s">
        <v>1</v>
      </c>
      <c r="F136" s="243" t="s">
        <v>143</v>
      </c>
      <c r="G136" s="241"/>
      <c r="H136" s="244">
        <v>0.192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140</v>
      </c>
      <c r="AU136" s="250" t="s">
        <v>92</v>
      </c>
      <c r="AV136" s="15" t="s">
        <v>138</v>
      </c>
      <c r="AW136" s="15" t="s">
        <v>35</v>
      </c>
      <c r="AX136" s="15" t="s">
        <v>90</v>
      </c>
      <c r="AY136" s="250" t="s">
        <v>130</v>
      </c>
    </row>
    <row r="137" spans="1:65" s="2" customFormat="1" ht="21.75" customHeight="1">
      <c r="A137" s="34"/>
      <c r="B137" s="35"/>
      <c r="C137" s="205" t="s">
        <v>92</v>
      </c>
      <c r="D137" s="205" t="s">
        <v>133</v>
      </c>
      <c r="E137" s="206" t="s">
        <v>235</v>
      </c>
      <c r="F137" s="207" t="s">
        <v>236</v>
      </c>
      <c r="G137" s="208" t="s">
        <v>162</v>
      </c>
      <c r="H137" s="209">
        <v>0.025</v>
      </c>
      <c r="I137" s="210"/>
      <c r="J137" s="211">
        <f>ROUND(I137*H137,2)</f>
        <v>0</v>
      </c>
      <c r="K137" s="207" t="s">
        <v>137</v>
      </c>
      <c r="L137" s="39"/>
      <c r="M137" s="212" t="s">
        <v>1</v>
      </c>
      <c r="N137" s="213" t="s">
        <v>47</v>
      </c>
      <c r="O137" s="71"/>
      <c r="P137" s="214">
        <f>O137*H137</f>
        <v>0</v>
      </c>
      <c r="Q137" s="214">
        <v>1.09</v>
      </c>
      <c r="R137" s="214">
        <f>Q137*H137</f>
        <v>0.027250000000000003</v>
      </c>
      <c r="S137" s="214">
        <v>0</v>
      </c>
      <c r="T137" s="21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6" t="s">
        <v>138</v>
      </c>
      <c r="AT137" s="216" t="s">
        <v>133</v>
      </c>
      <c r="AU137" s="216" t="s">
        <v>92</v>
      </c>
      <c r="AY137" s="17" t="s">
        <v>130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7" t="s">
        <v>90</v>
      </c>
      <c r="BK137" s="217">
        <f>ROUND(I137*H137,2)</f>
        <v>0</v>
      </c>
      <c r="BL137" s="17" t="s">
        <v>138</v>
      </c>
      <c r="BM137" s="216" t="s">
        <v>237</v>
      </c>
    </row>
    <row r="138" spans="2:51" s="13" customFormat="1" ht="12">
      <c r="B138" s="218"/>
      <c r="C138" s="219"/>
      <c r="D138" s="220" t="s">
        <v>140</v>
      </c>
      <c r="E138" s="221" t="s">
        <v>1</v>
      </c>
      <c r="F138" s="222" t="s">
        <v>238</v>
      </c>
      <c r="G138" s="219"/>
      <c r="H138" s="221" t="s">
        <v>1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140</v>
      </c>
      <c r="AU138" s="228" t="s">
        <v>92</v>
      </c>
      <c r="AV138" s="13" t="s">
        <v>90</v>
      </c>
      <c r="AW138" s="13" t="s">
        <v>35</v>
      </c>
      <c r="AX138" s="13" t="s">
        <v>82</v>
      </c>
      <c r="AY138" s="228" t="s">
        <v>130</v>
      </c>
    </row>
    <row r="139" spans="2:51" s="13" customFormat="1" ht="12">
      <c r="B139" s="218"/>
      <c r="C139" s="219"/>
      <c r="D139" s="220" t="s">
        <v>140</v>
      </c>
      <c r="E139" s="221" t="s">
        <v>1</v>
      </c>
      <c r="F139" s="222" t="s">
        <v>156</v>
      </c>
      <c r="G139" s="219"/>
      <c r="H139" s="221" t="s">
        <v>1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140</v>
      </c>
      <c r="AU139" s="228" t="s">
        <v>92</v>
      </c>
      <c r="AV139" s="13" t="s">
        <v>90</v>
      </c>
      <c r="AW139" s="13" t="s">
        <v>35</v>
      </c>
      <c r="AX139" s="13" t="s">
        <v>82</v>
      </c>
      <c r="AY139" s="228" t="s">
        <v>130</v>
      </c>
    </row>
    <row r="140" spans="2:51" s="14" customFormat="1" ht="12">
      <c r="B140" s="229"/>
      <c r="C140" s="230"/>
      <c r="D140" s="220" t="s">
        <v>140</v>
      </c>
      <c r="E140" s="231" t="s">
        <v>1</v>
      </c>
      <c r="F140" s="232" t="s">
        <v>239</v>
      </c>
      <c r="G140" s="230"/>
      <c r="H140" s="233">
        <v>0.025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140</v>
      </c>
      <c r="AU140" s="239" t="s">
        <v>92</v>
      </c>
      <c r="AV140" s="14" t="s">
        <v>92</v>
      </c>
      <c r="AW140" s="14" t="s">
        <v>35</v>
      </c>
      <c r="AX140" s="14" t="s">
        <v>82</v>
      </c>
      <c r="AY140" s="239" t="s">
        <v>130</v>
      </c>
    </row>
    <row r="141" spans="2:51" s="15" customFormat="1" ht="12">
      <c r="B141" s="240"/>
      <c r="C141" s="241"/>
      <c r="D141" s="220" t="s">
        <v>140</v>
      </c>
      <c r="E141" s="242" t="s">
        <v>1</v>
      </c>
      <c r="F141" s="243" t="s">
        <v>143</v>
      </c>
      <c r="G141" s="241"/>
      <c r="H141" s="244">
        <v>0.025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140</v>
      </c>
      <c r="AU141" s="250" t="s">
        <v>92</v>
      </c>
      <c r="AV141" s="15" t="s">
        <v>138</v>
      </c>
      <c r="AW141" s="15" t="s">
        <v>35</v>
      </c>
      <c r="AX141" s="15" t="s">
        <v>90</v>
      </c>
      <c r="AY141" s="250" t="s">
        <v>130</v>
      </c>
    </row>
    <row r="142" spans="2:63" s="12" customFormat="1" ht="22.9" customHeight="1">
      <c r="B142" s="190"/>
      <c r="C142" s="191"/>
      <c r="D142" s="192" t="s">
        <v>81</v>
      </c>
      <c r="E142" s="203" t="s">
        <v>168</v>
      </c>
      <c r="F142" s="203" t="s">
        <v>240</v>
      </c>
      <c r="G142" s="191"/>
      <c r="H142" s="191"/>
      <c r="I142" s="194"/>
      <c r="J142" s="204">
        <f>BK142</f>
        <v>0</v>
      </c>
      <c r="K142" s="191"/>
      <c r="L142" s="195"/>
      <c r="M142" s="196"/>
      <c r="N142" s="197"/>
      <c r="O142" s="197"/>
      <c r="P142" s="198">
        <f>SUM(P143:P162)</f>
        <v>0</v>
      </c>
      <c r="Q142" s="197"/>
      <c r="R142" s="198">
        <f>SUM(R143:R162)</f>
        <v>0.53398016</v>
      </c>
      <c r="S142" s="197"/>
      <c r="T142" s="199">
        <f>SUM(T143:T162)</f>
        <v>0</v>
      </c>
      <c r="AR142" s="200" t="s">
        <v>90</v>
      </c>
      <c r="AT142" s="201" t="s">
        <v>81</v>
      </c>
      <c r="AU142" s="201" t="s">
        <v>90</v>
      </c>
      <c r="AY142" s="200" t="s">
        <v>130</v>
      </c>
      <c r="BK142" s="202">
        <f>SUM(BK143:BK162)</f>
        <v>0</v>
      </c>
    </row>
    <row r="143" spans="1:65" s="2" customFormat="1" ht="21.75" customHeight="1">
      <c r="A143" s="34"/>
      <c r="B143" s="35"/>
      <c r="C143" s="205" t="s">
        <v>150</v>
      </c>
      <c r="D143" s="205" t="s">
        <v>133</v>
      </c>
      <c r="E143" s="206" t="s">
        <v>241</v>
      </c>
      <c r="F143" s="207" t="s">
        <v>242</v>
      </c>
      <c r="G143" s="208" t="s">
        <v>136</v>
      </c>
      <c r="H143" s="209">
        <v>1</v>
      </c>
      <c r="I143" s="210"/>
      <c r="J143" s="211">
        <f>ROUND(I143*H143,2)</f>
        <v>0</v>
      </c>
      <c r="K143" s="207" t="s">
        <v>137</v>
      </c>
      <c r="L143" s="39"/>
      <c r="M143" s="212" t="s">
        <v>1</v>
      </c>
      <c r="N143" s="213" t="s">
        <v>47</v>
      </c>
      <c r="O143" s="71"/>
      <c r="P143" s="214">
        <f>O143*H143</f>
        <v>0</v>
      </c>
      <c r="Q143" s="214">
        <v>0.00438</v>
      </c>
      <c r="R143" s="214">
        <f>Q143*H143</f>
        <v>0.00438</v>
      </c>
      <c r="S143" s="214">
        <v>0</v>
      </c>
      <c r="T143" s="21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6" t="s">
        <v>138</v>
      </c>
      <c r="AT143" s="216" t="s">
        <v>133</v>
      </c>
      <c r="AU143" s="216" t="s">
        <v>92</v>
      </c>
      <c r="AY143" s="17" t="s">
        <v>130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7" t="s">
        <v>90</v>
      </c>
      <c r="BK143" s="217">
        <f>ROUND(I143*H143,2)</f>
        <v>0</v>
      </c>
      <c r="BL143" s="17" t="s">
        <v>138</v>
      </c>
      <c r="BM143" s="216" t="s">
        <v>243</v>
      </c>
    </row>
    <row r="144" spans="2:51" s="13" customFormat="1" ht="12">
      <c r="B144" s="218"/>
      <c r="C144" s="219"/>
      <c r="D144" s="220" t="s">
        <v>140</v>
      </c>
      <c r="E144" s="221" t="s">
        <v>1</v>
      </c>
      <c r="F144" s="222" t="s">
        <v>244</v>
      </c>
      <c r="G144" s="219"/>
      <c r="H144" s="221" t="s">
        <v>1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140</v>
      </c>
      <c r="AU144" s="228" t="s">
        <v>92</v>
      </c>
      <c r="AV144" s="13" t="s">
        <v>90</v>
      </c>
      <c r="AW144" s="13" t="s">
        <v>35</v>
      </c>
      <c r="AX144" s="13" t="s">
        <v>82</v>
      </c>
      <c r="AY144" s="228" t="s">
        <v>130</v>
      </c>
    </row>
    <row r="145" spans="2:51" s="14" customFormat="1" ht="12">
      <c r="B145" s="229"/>
      <c r="C145" s="230"/>
      <c r="D145" s="220" t="s">
        <v>140</v>
      </c>
      <c r="E145" s="231" t="s">
        <v>1</v>
      </c>
      <c r="F145" s="232" t="s">
        <v>245</v>
      </c>
      <c r="G145" s="230"/>
      <c r="H145" s="233">
        <v>1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140</v>
      </c>
      <c r="AU145" s="239" t="s">
        <v>92</v>
      </c>
      <c r="AV145" s="14" t="s">
        <v>92</v>
      </c>
      <c r="AW145" s="14" t="s">
        <v>35</v>
      </c>
      <c r="AX145" s="14" t="s">
        <v>82</v>
      </c>
      <c r="AY145" s="239" t="s">
        <v>130</v>
      </c>
    </row>
    <row r="146" spans="2:51" s="15" customFormat="1" ht="12">
      <c r="B146" s="240"/>
      <c r="C146" s="241"/>
      <c r="D146" s="220" t="s">
        <v>140</v>
      </c>
      <c r="E146" s="242" t="s">
        <v>1</v>
      </c>
      <c r="F146" s="243" t="s">
        <v>143</v>
      </c>
      <c r="G146" s="241"/>
      <c r="H146" s="244">
        <v>1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140</v>
      </c>
      <c r="AU146" s="250" t="s">
        <v>92</v>
      </c>
      <c r="AV146" s="15" t="s">
        <v>138</v>
      </c>
      <c r="AW146" s="15" t="s">
        <v>35</v>
      </c>
      <c r="AX146" s="15" t="s">
        <v>90</v>
      </c>
      <c r="AY146" s="250" t="s">
        <v>130</v>
      </c>
    </row>
    <row r="147" spans="1:65" s="2" customFormat="1" ht="21.75" customHeight="1">
      <c r="A147" s="34"/>
      <c r="B147" s="35"/>
      <c r="C147" s="205" t="s">
        <v>138</v>
      </c>
      <c r="D147" s="205" t="s">
        <v>133</v>
      </c>
      <c r="E147" s="206" t="s">
        <v>246</v>
      </c>
      <c r="F147" s="207" t="s">
        <v>247</v>
      </c>
      <c r="G147" s="208" t="s">
        <v>136</v>
      </c>
      <c r="H147" s="209">
        <v>1</v>
      </c>
      <c r="I147" s="210"/>
      <c r="J147" s="211">
        <f>ROUND(I147*H147,2)</f>
        <v>0</v>
      </c>
      <c r="K147" s="207" t="s">
        <v>137</v>
      </c>
      <c r="L147" s="39"/>
      <c r="M147" s="212" t="s">
        <v>1</v>
      </c>
      <c r="N147" s="213" t="s">
        <v>47</v>
      </c>
      <c r="O147" s="71"/>
      <c r="P147" s="214">
        <f>O147*H147</f>
        <v>0</v>
      </c>
      <c r="Q147" s="214">
        <v>0.00438</v>
      </c>
      <c r="R147" s="214">
        <f>Q147*H147</f>
        <v>0.00438</v>
      </c>
      <c r="S147" s="214">
        <v>0</v>
      </c>
      <c r="T147" s="21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6" t="s">
        <v>138</v>
      </c>
      <c r="AT147" s="216" t="s">
        <v>133</v>
      </c>
      <c r="AU147" s="216" t="s">
        <v>92</v>
      </c>
      <c r="AY147" s="17" t="s">
        <v>130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90</v>
      </c>
      <c r="BK147" s="217">
        <f>ROUND(I147*H147,2)</f>
        <v>0</v>
      </c>
      <c r="BL147" s="17" t="s">
        <v>138</v>
      </c>
      <c r="BM147" s="216" t="s">
        <v>248</v>
      </c>
    </row>
    <row r="148" spans="2:51" s="13" customFormat="1" ht="12">
      <c r="B148" s="218"/>
      <c r="C148" s="219"/>
      <c r="D148" s="220" t="s">
        <v>140</v>
      </c>
      <c r="E148" s="221" t="s">
        <v>1</v>
      </c>
      <c r="F148" s="222" t="s">
        <v>249</v>
      </c>
      <c r="G148" s="219"/>
      <c r="H148" s="221" t="s">
        <v>1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140</v>
      </c>
      <c r="AU148" s="228" t="s">
        <v>92</v>
      </c>
      <c r="AV148" s="13" t="s">
        <v>90</v>
      </c>
      <c r="AW148" s="13" t="s">
        <v>35</v>
      </c>
      <c r="AX148" s="13" t="s">
        <v>82</v>
      </c>
      <c r="AY148" s="228" t="s">
        <v>130</v>
      </c>
    </row>
    <row r="149" spans="2:51" s="14" customFormat="1" ht="12">
      <c r="B149" s="229"/>
      <c r="C149" s="230"/>
      <c r="D149" s="220" t="s">
        <v>140</v>
      </c>
      <c r="E149" s="231" t="s">
        <v>1</v>
      </c>
      <c r="F149" s="232" t="s">
        <v>245</v>
      </c>
      <c r="G149" s="230"/>
      <c r="H149" s="233">
        <v>1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140</v>
      </c>
      <c r="AU149" s="239" t="s">
        <v>92</v>
      </c>
      <c r="AV149" s="14" t="s">
        <v>92</v>
      </c>
      <c r="AW149" s="14" t="s">
        <v>35</v>
      </c>
      <c r="AX149" s="14" t="s">
        <v>82</v>
      </c>
      <c r="AY149" s="239" t="s">
        <v>130</v>
      </c>
    </row>
    <row r="150" spans="2:51" s="15" customFormat="1" ht="12">
      <c r="B150" s="240"/>
      <c r="C150" s="241"/>
      <c r="D150" s="220" t="s">
        <v>140</v>
      </c>
      <c r="E150" s="242" t="s">
        <v>1</v>
      </c>
      <c r="F150" s="243" t="s">
        <v>143</v>
      </c>
      <c r="G150" s="241"/>
      <c r="H150" s="244">
        <v>1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140</v>
      </c>
      <c r="AU150" s="250" t="s">
        <v>92</v>
      </c>
      <c r="AV150" s="15" t="s">
        <v>138</v>
      </c>
      <c r="AW150" s="15" t="s">
        <v>35</v>
      </c>
      <c r="AX150" s="15" t="s">
        <v>90</v>
      </c>
      <c r="AY150" s="250" t="s">
        <v>130</v>
      </c>
    </row>
    <row r="151" spans="1:65" s="2" customFormat="1" ht="21.75" customHeight="1">
      <c r="A151" s="34"/>
      <c r="B151" s="35"/>
      <c r="C151" s="205" t="s">
        <v>164</v>
      </c>
      <c r="D151" s="205" t="s">
        <v>133</v>
      </c>
      <c r="E151" s="206" t="s">
        <v>250</v>
      </c>
      <c r="F151" s="207" t="s">
        <v>251</v>
      </c>
      <c r="G151" s="208" t="s">
        <v>146</v>
      </c>
      <c r="H151" s="209">
        <v>14</v>
      </c>
      <c r="I151" s="210"/>
      <c r="J151" s="211">
        <f>ROUND(I151*H151,2)</f>
        <v>0</v>
      </c>
      <c r="K151" s="207" t="s">
        <v>137</v>
      </c>
      <c r="L151" s="39"/>
      <c r="M151" s="212" t="s">
        <v>1</v>
      </c>
      <c r="N151" s="213" t="s">
        <v>47</v>
      </c>
      <c r="O151" s="71"/>
      <c r="P151" s="214">
        <f>O151*H151</f>
        <v>0</v>
      </c>
      <c r="Q151" s="214">
        <v>0.0373</v>
      </c>
      <c r="R151" s="214">
        <f>Q151*H151</f>
        <v>0.5222</v>
      </c>
      <c r="S151" s="214">
        <v>0</v>
      </c>
      <c r="T151" s="21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6" t="s">
        <v>138</v>
      </c>
      <c r="AT151" s="216" t="s">
        <v>133</v>
      </c>
      <c r="AU151" s="216" t="s">
        <v>92</v>
      </c>
      <c r="AY151" s="17" t="s">
        <v>130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90</v>
      </c>
      <c r="BK151" s="217">
        <f>ROUND(I151*H151,2)</f>
        <v>0</v>
      </c>
      <c r="BL151" s="17" t="s">
        <v>138</v>
      </c>
      <c r="BM151" s="216" t="s">
        <v>252</v>
      </c>
    </row>
    <row r="152" spans="2:51" s="13" customFormat="1" ht="12">
      <c r="B152" s="218"/>
      <c r="C152" s="219"/>
      <c r="D152" s="220" t="s">
        <v>140</v>
      </c>
      <c r="E152" s="221" t="s">
        <v>1</v>
      </c>
      <c r="F152" s="222" t="s">
        <v>253</v>
      </c>
      <c r="G152" s="219"/>
      <c r="H152" s="221" t="s">
        <v>1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140</v>
      </c>
      <c r="AU152" s="228" t="s">
        <v>92</v>
      </c>
      <c r="AV152" s="13" t="s">
        <v>90</v>
      </c>
      <c r="AW152" s="13" t="s">
        <v>35</v>
      </c>
      <c r="AX152" s="13" t="s">
        <v>82</v>
      </c>
      <c r="AY152" s="228" t="s">
        <v>130</v>
      </c>
    </row>
    <row r="153" spans="2:51" s="14" customFormat="1" ht="12">
      <c r="B153" s="229"/>
      <c r="C153" s="230"/>
      <c r="D153" s="220" t="s">
        <v>140</v>
      </c>
      <c r="E153" s="231" t="s">
        <v>1</v>
      </c>
      <c r="F153" s="232" t="s">
        <v>202</v>
      </c>
      <c r="G153" s="230"/>
      <c r="H153" s="233">
        <v>12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140</v>
      </c>
      <c r="AU153" s="239" t="s">
        <v>92</v>
      </c>
      <c r="AV153" s="14" t="s">
        <v>92</v>
      </c>
      <c r="AW153" s="14" t="s">
        <v>35</v>
      </c>
      <c r="AX153" s="14" t="s">
        <v>82</v>
      </c>
      <c r="AY153" s="239" t="s">
        <v>130</v>
      </c>
    </row>
    <row r="154" spans="2:51" s="13" customFormat="1" ht="12">
      <c r="B154" s="218"/>
      <c r="C154" s="219"/>
      <c r="D154" s="220" t="s">
        <v>140</v>
      </c>
      <c r="E154" s="221" t="s">
        <v>1</v>
      </c>
      <c r="F154" s="222" t="s">
        <v>254</v>
      </c>
      <c r="G154" s="219"/>
      <c r="H154" s="221" t="s">
        <v>1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140</v>
      </c>
      <c r="AU154" s="228" t="s">
        <v>92</v>
      </c>
      <c r="AV154" s="13" t="s">
        <v>90</v>
      </c>
      <c r="AW154" s="13" t="s">
        <v>35</v>
      </c>
      <c r="AX154" s="13" t="s">
        <v>82</v>
      </c>
      <c r="AY154" s="228" t="s">
        <v>130</v>
      </c>
    </row>
    <row r="155" spans="2:51" s="14" customFormat="1" ht="12">
      <c r="B155" s="229"/>
      <c r="C155" s="230"/>
      <c r="D155" s="220" t="s">
        <v>140</v>
      </c>
      <c r="E155" s="231" t="s">
        <v>1</v>
      </c>
      <c r="F155" s="232" t="s">
        <v>92</v>
      </c>
      <c r="G155" s="230"/>
      <c r="H155" s="233">
        <v>2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140</v>
      </c>
      <c r="AU155" s="239" t="s">
        <v>92</v>
      </c>
      <c r="AV155" s="14" t="s">
        <v>92</v>
      </c>
      <c r="AW155" s="14" t="s">
        <v>35</v>
      </c>
      <c r="AX155" s="14" t="s">
        <v>82</v>
      </c>
      <c r="AY155" s="239" t="s">
        <v>130</v>
      </c>
    </row>
    <row r="156" spans="2:51" s="15" customFormat="1" ht="12">
      <c r="B156" s="240"/>
      <c r="C156" s="241"/>
      <c r="D156" s="220" t="s">
        <v>140</v>
      </c>
      <c r="E156" s="242" t="s">
        <v>1</v>
      </c>
      <c r="F156" s="243" t="s">
        <v>143</v>
      </c>
      <c r="G156" s="241"/>
      <c r="H156" s="244">
        <v>14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140</v>
      </c>
      <c r="AU156" s="250" t="s">
        <v>92</v>
      </c>
      <c r="AV156" s="15" t="s">
        <v>138</v>
      </c>
      <c r="AW156" s="15" t="s">
        <v>35</v>
      </c>
      <c r="AX156" s="15" t="s">
        <v>90</v>
      </c>
      <c r="AY156" s="250" t="s">
        <v>130</v>
      </c>
    </row>
    <row r="157" spans="1:65" s="2" customFormat="1" ht="21.75" customHeight="1">
      <c r="A157" s="34"/>
      <c r="B157" s="35"/>
      <c r="C157" s="205" t="s">
        <v>168</v>
      </c>
      <c r="D157" s="205" t="s">
        <v>133</v>
      </c>
      <c r="E157" s="206" t="s">
        <v>255</v>
      </c>
      <c r="F157" s="207" t="s">
        <v>256</v>
      </c>
      <c r="G157" s="208" t="s">
        <v>205</v>
      </c>
      <c r="H157" s="209">
        <v>68.64</v>
      </c>
      <c r="I157" s="210"/>
      <c r="J157" s="211">
        <f>ROUND(I157*H157,2)</f>
        <v>0</v>
      </c>
      <c r="K157" s="207" t="s">
        <v>137</v>
      </c>
      <c r="L157" s="39"/>
      <c r="M157" s="212" t="s">
        <v>1</v>
      </c>
      <c r="N157" s="213" t="s">
        <v>47</v>
      </c>
      <c r="O157" s="71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138</v>
      </c>
      <c r="AT157" s="216" t="s">
        <v>133</v>
      </c>
      <c r="AU157" s="216" t="s">
        <v>92</v>
      </c>
      <c r="AY157" s="17" t="s">
        <v>130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90</v>
      </c>
      <c r="BK157" s="217">
        <f>ROUND(I157*H157,2)</f>
        <v>0</v>
      </c>
      <c r="BL157" s="17" t="s">
        <v>138</v>
      </c>
      <c r="BM157" s="216" t="s">
        <v>257</v>
      </c>
    </row>
    <row r="158" spans="2:51" s="13" customFormat="1" ht="12">
      <c r="B158" s="218"/>
      <c r="C158" s="219"/>
      <c r="D158" s="220" t="s">
        <v>140</v>
      </c>
      <c r="E158" s="221" t="s">
        <v>1</v>
      </c>
      <c r="F158" s="222" t="s">
        <v>258</v>
      </c>
      <c r="G158" s="219"/>
      <c r="H158" s="221" t="s">
        <v>1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140</v>
      </c>
      <c r="AU158" s="228" t="s">
        <v>92</v>
      </c>
      <c r="AV158" s="13" t="s">
        <v>90</v>
      </c>
      <c r="AW158" s="13" t="s">
        <v>35</v>
      </c>
      <c r="AX158" s="13" t="s">
        <v>82</v>
      </c>
      <c r="AY158" s="228" t="s">
        <v>130</v>
      </c>
    </row>
    <row r="159" spans="2:51" s="14" customFormat="1" ht="12">
      <c r="B159" s="229"/>
      <c r="C159" s="230"/>
      <c r="D159" s="220" t="s">
        <v>140</v>
      </c>
      <c r="E159" s="231" t="s">
        <v>1</v>
      </c>
      <c r="F159" s="232" t="s">
        <v>259</v>
      </c>
      <c r="G159" s="230"/>
      <c r="H159" s="233">
        <v>68.64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140</v>
      </c>
      <c r="AU159" s="239" t="s">
        <v>92</v>
      </c>
      <c r="AV159" s="14" t="s">
        <v>92</v>
      </c>
      <c r="AW159" s="14" t="s">
        <v>35</v>
      </c>
      <c r="AX159" s="14" t="s">
        <v>82</v>
      </c>
      <c r="AY159" s="239" t="s">
        <v>130</v>
      </c>
    </row>
    <row r="160" spans="2:51" s="15" customFormat="1" ht="12">
      <c r="B160" s="240"/>
      <c r="C160" s="241"/>
      <c r="D160" s="220" t="s">
        <v>140</v>
      </c>
      <c r="E160" s="242" t="s">
        <v>1</v>
      </c>
      <c r="F160" s="243" t="s">
        <v>143</v>
      </c>
      <c r="G160" s="241"/>
      <c r="H160" s="244">
        <v>68.64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140</v>
      </c>
      <c r="AU160" s="250" t="s">
        <v>92</v>
      </c>
      <c r="AV160" s="15" t="s">
        <v>138</v>
      </c>
      <c r="AW160" s="15" t="s">
        <v>35</v>
      </c>
      <c r="AX160" s="15" t="s">
        <v>90</v>
      </c>
      <c r="AY160" s="250" t="s">
        <v>130</v>
      </c>
    </row>
    <row r="161" spans="1:65" s="2" customFormat="1" ht="21.75" customHeight="1">
      <c r="A161" s="34"/>
      <c r="B161" s="35"/>
      <c r="C161" s="265" t="s">
        <v>172</v>
      </c>
      <c r="D161" s="265" t="s">
        <v>260</v>
      </c>
      <c r="E161" s="266" t="s">
        <v>261</v>
      </c>
      <c r="F161" s="267" t="s">
        <v>262</v>
      </c>
      <c r="G161" s="268" t="s">
        <v>205</v>
      </c>
      <c r="H161" s="269">
        <v>75.504</v>
      </c>
      <c r="I161" s="270"/>
      <c r="J161" s="271">
        <f>ROUND(I161*H161,2)</f>
        <v>0</v>
      </c>
      <c r="K161" s="267" t="s">
        <v>137</v>
      </c>
      <c r="L161" s="272"/>
      <c r="M161" s="273" t="s">
        <v>1</v>
      </c>
      <c r="N161" s="274" t="s">
        <v>47</v>
      </c>
      <c r="O161" s="71"/>
      <c r="P161" s="214">
        <f>O161*H161</f>
        <v>0</v>
      </c>
      <c r="Q161" s="214">
        <v>4E-05</v>
      </c>
      <c r="R161" s="214">
        <f>Q161*H161</f>
        <v>0.0030201600000000005</v>
      </c>
      <c r="S161" s="214">
        <v>0</v>
      </c>
      <c r="T161" s="21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6" t="s">
        <v>176</v>
      </c>
      <c r="AT161" s="216" t="s">
        <v>260</v>
      </c>
      <c r="AU161" s="216" t="s">
        <v>92</v>
      </c>
      <c r="AY161" s="17" t="s">
        <v>130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90</v>
      </c>
      <c r="BK161" s="217">
        <f>ROUND(I161*H161,2)</f>
        <v>0</v>
      </c>
      <c r="BL161" s="17" t="s">
        <v>138</v>
      </c>
      <c r="BM161" s="216" t="s">
        <v>263</v>
      </c>
    </row>
    <row r="162" spans="2:51" s="14" customFormat="1" ht="12">
      <c r="B162" s="229"/>
      <c r="C162" s="230"/>
      <c r="D162" s="220" t="s">
        <v>140</v>
      </c>
      <c r="E162" s="230"/>
      <c r="F162" s="232" t="s">
        <v>264</v>
      </c>
      <c r="G162" s="230"/>
      <c r="H162" s="233">
        <v>75.504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140</v>
      </c>
      <c r="AU162" s="239" t="s">
        <v>92</v>
      </c>
      <c r="AV162" s="14" t="s">
        <v>92</v>
      </c>
      <c r="AW162" s="14" t="s">
        <v>4</v>
      </c>
      <c r="AX162" s="14" t="s">
        <v>90</v>
      </c>
      <c r="AY162" s="239" t="s">
        <v>130</v>
      </c>
    </row>
    <row r="163" spans="2:63" s="12" customFormat="1" ht="22.9" customHeight="1">
      <c r="B163" s="190"/>
      <c r="C163" s="191"/>
      <c r="D163" s="192" t="s">
        <v>81</v>
      </c>
      <c r="E163" s="203" t="s">
        <v>131</v>
      </c>
      <c r="F163" s="203" t="s">
        <v>132</v>
      </c>
      <c r="G163" s="191"/>
      <c r="H163" s="191"/>
      <c r="I163" s="194"/>
      <c r="J163" s="204">
        <f>BK163</f>
        <v>0</v>
      </c>
      <c r="K163" s="191"/>
      <c r="L163" s="195"/>
      <c r="M163" s="196"/>
      <c r="N163" s="197"/>
      <c r="O163" s="197"/>
      <c r="P163" s="198">
        <f>SUM(P164:P170)</f>
        <v>0</v>
      </c>
      <c r="Q163" s="197"/>
      <c r="R163" s="198">
        <f>SUM(R164:R170)</f>
        <v>0.009859999999999999</v>
      </c>
      <c r="S163" s="197"/>
      <c r="T163" s="199">
        <f>SUM(T164:T170)</f>
        <v>0</v>
      </c>
      <c r="AR163" s="200" t="s">
        <v>90</v>
      </c>
      <c r="AT163" s="201" t="s">
        <v>81</v>
      </c>
      <c r="AU163" s="201" t="s">
        <v>90</v>
      </c>
      <c r="AY163" s="200" t="s">
        <v>130</v>
      </c>
      <c r="BK163" s="202">
        <f>SUM(BK164:BK170)</f>
        <v>0</v>
      </c>
    </row>
    <row r="164" spans="1:65" s="2" customFormat="1" ht="21.75" customHeight="1">
      <c r="A164" s="34"/>
      <c r="B164" s="35"/>
      <c r="C164" s="205" t="s">
        <v>176</v>
      </c>
      <c r="D164" s="205" t="s">
        <v>133</v>
      </c>
      <c r="E164" s="206" t="s">
        <v>265</v>
      </c>
      <c r="F164" s="207" t="s">
        <v>266</v>
      </c>
      <c r="G164" s="208" t="s">
        <v>153</v>
      </c>
      <c r="H164" s="209">
        <v>317.25</v>
      </c>
      <c r="I164" s="210"/>
      <c r="J164" s="211">
        <f>ROUND(I164*H164,2)</f>
        <v>0</v>
      </c>
      <c r="K164" s="207" t="s">
        <v>137</v>
      </c>
      <c r="L164" s="39"/>
      <c r="M164" s="212" t="s">
        <v>1</v>
      </c>
      <c r="N164" s="213" t="s">
        <v>47</v>
      </c>
      <c r="O164" s="71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6" t="s">
        <v>138</v>
      </c>
      <c r="AT164" s="216" t="s">
        <v>133</v>
      </c>
      <c r="AU164" s="216" t="s">
        <v>92</v>
      </c>
      <c r="AY164" s="17" t="s">
        <v>130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7" t="s">
        <v>90</v>
      </c>
      <c r="BK164" s="217">
        <f>ROUND(I164*H164,2)</f>
        <v>0</v>
      </c>
      <c r="BL164" s="17" t="s">
        <v>138</v>
      </c>
      <c r="BM164" s="216" t="s">
        <v>267</v>
      </c>
    </row>
    <row r="165" spans="1:65" s="2" customFormat="1" ht="21.75" customHeight="1">
      <c r="A165" s="34"/>
      <c r="B165" s="35"/>
      <c r="C165" s="205" t="s">
        <v>131</v>
      </c>
      <c r="D165" s="205" t="s">
        <v>133</v>
      </c>
      <c r="E165" s="206" t="s">
        <v>268</v>
      </c>
      <c r="F165" s="207" t="s">
        <v>269</v>
      </c>
      <c r="G165" s="208" t="s">
        <v>153</v>
      </c>
      <c r="H165" s="209">
        <v>317.25</v>
      </c>
      <c r="I165" s="210"/>
      <c r="J165" s="211">
        <f>ROUND(I165*H165,2)</f>
        <v>0</v>
      </c>
      <c r="K165" s="207" t="s">
        <v>137</v>
      </c>
      <c r="L165" s="39"/>
      <c r="M165" s="212" t="s">
        <v>1</v>
      </c>
      <c r="N165" s="213" t="s">
        <v>47</v>
      </c>
      <c r="O165" s="71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6" t="s">
        <v>138</v>
      </c>
      <c r="AT165" s="216" t="s">
        <v>133</v>
      </c>
      <c r="AU165" s="216" t="s">
        <v>92</v>
      </c>
      <c r="AY165" s="17" t="s">
        <v>130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7" t="s">
        <v>90</v>
      </c>
      <c r="BK165" s="217">
        <f>ROUND(I165*H165,2)</f>
        <v>0</v>
      </c>
      <c r="BL165" s="17" t="s">
        <v>138</v>
      </c>
      <c r="BM165" s="216" t="s">
        <v>270</v>
      </c>
    </row>
    <row r="166" spans="1:65" s="2" customFormat="1" ht="21.75" customHeight="1">
      <c r="A166" s="34"/>
      <c r="B166" s="35"/>
      <c r="C166" s="205" t="s">
        <v>188</v>
      </c>
      <c r="D166" s="205" t="s">
        <v>133</v>
      </c>
      <c r="E166" s="206" t="s">
        <v>271</v>
      </c>
      <c r="F166" s="207" t="s">
        <v>272</v>
      </c>
      <c r="G166" s="208" t="s">
        <v>153</v>
      </c>
      <c r="H166" s="209">
        <v>9517.5</v>
      </c>
      <c r="I166" s="210"/>
      <c r="J166" s="211">
        <f>ROUND(I166*H166,2)</f>
        <v>0</v>
      </c>
      <c r="K166" s="207" t="s">
        <v>137</v>
      </c>
      <c r="L166" s="39"/>
      <c r="M166" s="212" t="s">
        <v>1</v>
      </c>
      <c r="N166" s="213" t="s">
        <v>47</v>
      </c>
      <c r="O166" s="71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138</v>
      </c>
      <c r="AT166" s="216" t="s">
        <v>133</v>
      </c>
      <c r="AU166" s="216" t="s">
        <v>92</v>
      </c>
      <c r="AY166" s="17" t="s">
        <v>130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90</v>
      </c>
      <c r="BK166" s="217">
        <f>ROUND(I166*H166,2)</f>
        <v>0</v>
      </c>
      <c r="BL166" s="17" t="s">
        <v>138</v>
      </c>
      <c r="BM166" s="216" t="s">
        <v>273</v>
      </c>
    </row>
    <row r="167" spans="2:51" s="14" customFormat="1" ht="12">
      <c r="B167" s="229"/>
      <c r="C167" s="230"/>
      <c r="D167" s="220" t="s">
        <v>140</v>
      </c>
      <c r="E167" s="230"/>
      <c r="F167" s="232" t="s">
        <v>274</v>
      </c>
      <c r="G167" s="230"/>
      <c r="H167" s="233">
        <v>9517.5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140</v>
      </c>
      <c r="AU167" s="239" t="s">
        <v>92</v>
      </c>
      <c r="AV167" s="14" t="s">
        <v>92</v>
      </c>
      <c r="AW167" s="14" t="s">
        <v>4</v>
      </c>
      <c r="AX167" s="14" t="s">
        <v>90</v>
      </c>
      <c r="AY167" s="239" t="s">
        <v>130</v>
      </c>
    </row>
    <row r="168" spans="1:65" s="2" customFormat="1" ht="21.75" customHeight="1">
      <c r="A168" s="34"/>
      <c r="B168" s="35"/>
      <c r="C168" s="205" t="s">
        <v>196</v>
      </c>
      <c r="D168" s="205" t="s">
        <v>133</v>
      </c>
      <c r="E168" s="206" t="s">
        <v>275</v>
      </c>
      <c r="F168" s="207" t="s">
        <v>276</v>
      </c>
      <c r="G168" s="208" t="s">
        <v>153</v>
      </c>
      <c r="H168" s="209">
        <v>317.25</v>
      </c>
      <c r="I168" s="210"/>
      <c r="J168" s="211">
        <f>ROUND(I168*H168,2)</f>
        <v>0</v>
      </c>
      <c r="K168" s="207" t="s">
        <v>137</v>
      </c>
      <c r="L168" s="39"/>
      <c r="M168" s="212" t="s">
        <v>1</v>
      </c>
      <c r="N168" s="213" t="s">
        <v>47</v>
      </c>
      <c r="O168" s="71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6" t="s">
        <v>138</v>
      </c>
      <c r="AT168" s="216" t="s">
        <v>133</v>
      </c>
      <c r="AU168" s="216" t="s">
        <v>92</v>
      </c>
      <c r="AY168" s="17" t="s">
        <v>130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7" t="s">
        <v>90</v>
      </c>
      <c r="BK168" s="217">
        <f>ROUND(I168*H168,2)</f>
        <v>0</v>
      </c>
      <c r="BL168" s="17" t="s">
        <v>138</v>
      </c>
      <c r="BM168" s="216" t="s">
        <v>277</v>
      </c>
    </row>
    <row r="169" spans="1:65" s="2" customFormat="1" ht="21.75" customHeight="1">
      <c r="A169" s="34"/>
      <c r="B169" s="35"/>
      <c r="C169" s="205" t="s">
        <v>202</v>
      </c>
      <c r="D169" s="205" t="s">
        <v>133</v>
      </c>
      <c r="E169" s="206" t="s">
        <v>278</v>
      </c>
      <c r="F169" s="207" t="s">
        <v>279</v>
      </c>
      <c r="G169" s="208" t="s">
        <v>136</v>
      </c>
      <c r="H169" s="209">
        <v>58</v>
      </c>
      <c r="I169" s="210"/>
      <c r="J169" s="211">
        <f>ROUND(I169*H169,2)</f>
        <v>0</v>
      </c>
      <c r="K169" s="207" t="s">
        <v>137</v>
      </c>
      <c r="L169" s="39"/>
      <c r="M169" s="212" t="s">
        <v>1</v>
      </c>
      <c r="N169" s="213" t="s">
        <v>47</v>
      </c>
      <c r="O169" s="71"/>
      <c r="P169" s="214">
        <f>O169*H169</f>
        <v>0</v>
      </c>
      <c r="Q169" s="214">
        <v>0.00013</v>
      </c>
      <c r="R169" s="214">
        <f>Q169*H169</f>
        <v>0.007539999999999999</v>
      </c>
      <c r="S169" s="214">
        <v>0</v>
      </c>
      <c r="T169" s="21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6" t="s">
        <v>138</v>
      </c>
      <c r="AT169" s="216" t="s">
        <v>133</v>
      </c>
      <c r="AU169" s="216" t="s">
        <v>92</v>
      </c>
      <c r="AY169" s="17" t="s">
        <v>130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7" t="s">
        <v>90</v>
      </c>
      <c r="BK169" s="217">
        <f>ROUND(I169*H169,2)</f>
        <v>0</v>
      </c>
      <c r="BL169" s="17" t="s">
        <v>138</v>
      </c>
      <c r="BM169" s="216" t="s">
        <v>280</v>
      </c>
    </row>
    <row r="170" spans="1:65" s="2" customFormat="1" ht="21.75" customHeight="1">
      <c r="A170" s="34"/>
      <c r="B170" s="35"/>
      <c r="C170" s="205" t="s">
        <v>211</v>
      </c>
      <c r="D170" s="205" t="s">
        <v>133</v>
      </c>
      <c r="E170" s="206" t="s">
        <v>281</v>
      </c>
      <c r="F170" s="207" t="s">
        <v>282</v>
      </c>
      <c r="G170" s="208" t="s">
        <v>136</v>
      </c>
      <c r="H170" s="209">
        <v>58</v>
      </c>
      <c r="I170" s="210"/>
      <c r="J170" s="211">
        <f>ROUND(I170*H170,2)</f>
        <v>0</v>
      </c>
      <c r="K170" s="207" t="s">
        <v>137</v>
      </c>
      <c r="L170" s="39"/>
      <c r="M170" s="212" t="s">
        <v>1</v>
      </c>
      <c r="N170" s="213" t="s">
        <v>47</v>
      </c>
      <c r="O170" s="71"/>
      <c r="P170" s="214">
        <f>O170*H170</f>
        <v>0</v>
      </c>
      <c r="Q170" s="214">
        <v>4E-05</v>
      </c>
      <c r="R170" s="214">
        <f>Q170*H170</f>
        <v>0.00232</v>
      </c>
      <c r="S170" s="214">
        <v>0</v>
      </c>
      <c r="T170" s="21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6" t="s">
        <v>138</v>
      </c>
      <c r="AT170" s="216" t="s">
        <v>133</v>
      </c>
      <c r="AU170" s="216" t="s">
        <v>92</v>
      </c>
      <c r="AY170" s="17" t="s">
        <v>130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7" t="s">
        <v>90</v>
      </c>
      <c r="BK170" s="217">
        <f>ROUND(I170*H170,2)</f>
        <v>0</v>
      </c>
      <c r="BL170" s="17" t="s">
        <v>138</v>
      </c>
      <c r="BM170" s="216" t="s">
        <v>283</v>
      </c>
    </row>
    <row r="171" spans="2:63" s="12" customFormat="1" ht="22.9" customHeight="1">
      <c r="B171" s="190"/>
      <c r="C171" s="191"/>
      <c r="D171" s="192" t="s">
        <v>81</v>
      </c>
      <c r="E171" s="203" t="s">
        <v>284</v>
      </c>
      <c r="F171" s="203" t="s">
        <v>285</v>
      </c>
      <c r="G171" s="191"/>
      <c r="H171" s="191"/>
      <c r="I171" s="194"/>
      <c r="J171" s="204">
        <f>BK171</f>
        <v>0</v>
      </c>
      <c r="K171" s="191"/>
      <c r="L171" s="195"/>
      <c r="M171" s="196"/>
      <c r="N171" s="197"/>
      <c r="O171" s="197"/>
      <c r="P171" s="198">
        <f>P172</f>
        <v>0</v>
      </c>
      <c r="Q171" s="197"/>
      <c r="R171" s="198">
        <f>R172</f>
        <v>0</v>
      </c>
      <c r="S171" s="197"/>
      <c r="T171" s="199">
        <f>T172</f>
        <v>0</v>
      </c>
      <c r="AR171" s="200" t="s">
        <v>90</v>
      </c>
      <c r="AT171" s="201" t="s">
        <v>81</v>
      </c>
      <c r="AU171" s="201" t="s">
        <v>90</v>
      </c>
      <c r="AY171" s="200" t="s">
        <v>130</v>
      </c>
      <c r="BK171" s="202">
        <f>BK172</f>
        <v>0</v>
      </c>
    </row>
    <row r="172" spans="1:65" s="2" customFormat="1" ht="16.5" customHeight="1">
      <c r="A172" s="34"/>
      <c r="B172" s="35"/>
      <c r="C172" s="205" t="s">
        <v>286</v>
      </c>
      <c r="D172" s="205" t="s">
        <v>133</v>
      </c>
      <c r="E172" s="206" t="s">
        <v>287</v>
      </c>
      <c r="F172" s="207" t="s">
        <v>288</v>
      </c>
      <c r="G172" s="208" t="s">
        <v>162</v>
      </c>
      <c r="H172" s="209">
        <v>0.826</v>
      </c>
      <c r="I172" s="210"/>
      <c r="J172" s="211">
        <f>ROUND(I172*H172,2)</f>
        <v>0</v>
      </c>
      <c r="K172" s="207" t="s">
        <v>137</v>
      </c>
      <c r="L172" s="39"/>
      <c r="M172" s="212" t="s">
        <v>1</v>
      </c>
      <c r="N172" s="213" t="s">
        <v>47</v>
      </c>
      <c r="O172" s="71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6" t="s">
        <v>138</v>
      </c>
      <c r="AT172" s="216" t="s">
        <v>133</v>
      </c>
      <c r="AU172" s="216" t="s">
        <v>92</v>
      </c>
      <c r="AY172" s="17" t="s">
        <v>130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7" t="s">
        <v>90</v>
      </c>
      <c r="BK172" s="217">
        <f>ROUND(I172*H172,2)</f>
        <v>0</v>
      </c>
      <c r="BL172" s="17" t="s">
        <v>138</v>
      </c>
      <c r="BM172" s="216" t="s">
        <v>289</v>
      </c>
    </row>
    <row r="173" spans="2:63" s="12" customFormat="1" ht="25.9" customHeight="1">
      <c r="B173" s="190"/>
      <c r="C173" s="191"/>
      <c r="D173" s="192" t="s">
        <v>81</v>
      </c>
      <c r="E173" s="193" t="s">
        <v>184</v>
      </c>
      <c r="F173" s="193" t="s">
        <v>185</v>
      </c>
      <c r="G173" s="191"/>
      <c r="H173" s="191"/>
      <c r="I173" s="194"/>
      <c r="J173" s="177">
        <f>BK173</f>
        <v>0</v>
      </c>
      <c r="K173" s="191"/>
      <c r="L173" s="195"/>
      <c r="M173" s="196"/>
      <c r="N173" s="197"/>
      <c r="O173" s="197"/>
      <c r="P173" s="198">
        <f>P174+P186+P197+P209+P217</f>
        <v>0</v>
      </c>
      <c r="Q173" s="197"/>
      <c r="R173" s="198">
        <f>R174+R186+R197+R209+R217</f>
        <v>0.487191</v>
      </c>
      <c r="S173" s="197"/>
      <c r="T173" s="199">
        <f>T174+T186+T197+T209+T217</f>
        <v>0.081</v>
      </c>
      <c r="AR173" s="200" t="s">
        <v>92</v>
      </c>
      <c r="AT173" s="201" t="s">
        <v>81</v>
      </c>
      <c r="AU173" s="201" t="s">
        <v>82</v>
      </c>
      <c r="AY173" s="200" t="s">
        <v>130</v>
      </c>
      <c r="BK173" s="202">
        <f>BK174+BK186+BK197+BK209+BK217</f>
        <v>0</v>
      </c>
    </row>
    <row r="174" spans="2:63" s="12" customFormat="1" ht="22.9" customHeight="1">
      <c r="B174" s="190"/>
      <c r="C174" s="191"/>
      <c r="D174" s="192" t="s">
        <v>81</v>
      </c>
      <c r="E174" s="203" t="s">
        <v>290</v>
      </c>
      <c r="F174" s="203" t="s">
        <v>291</v>
      </c>
      <c r="G174" s="191"/>
      <c r="H174" s="191"/>
      <c r="I174" s="194"/>
      <c r="J174" s="204">
        <f>BK174</f>
        <v>0</v>
      </c>
      <c r="K174" s="191"/>
      <c r="L174" s="195"/>
      <c r="M174" s="196"/>
      <c r="N174" s="197"/>
      <c r="O174" s="197"/>
      <c r="P174" s="198">
        <f>SUM(P175:P185)</f>
        <v>0</v>
      </c>
      <c r="Q174" s="197"/>
      <c r="R174" s="198">
        <f>SUM(R175:R185)</f>
        <v>0.054616</v>
      </c>
      <c r="S174" s="197"/>
      <c r="T174" s="199">
        <f>SUM(T175:T185)</f>
        <v>0.0524</v>
      </c>
      <c r="AR174" s="200" t="s">
        <v>92</v>
      </c>
      <c r="AT174" s="201" t="s">
        <v>81</v>
      </c>
      <c r="AU174" s="201" t="s">
        <v>90</v>
      </c>
      <c r="AY174" s="200" t="s">
        <v>130</v>
      </c>
      <c r="BK174" s="202">
        <f>SUM(BK175:BK185)</f>
        <v>0</v>
      </c>
    </row>
    <row r="175" spans="1:65" s="2" customFormat="1" ht="21.75" customHeight="1">
      <c r="A175" s="34"/>
      <c r="B175" s="35"/>
      <c r="C175" s="205" t="s">
        <v>8</v>
      </c>
      <c r="D175" s="205" t="s">
        <v>133</v>
      </c>
      <c r="E175" s="206" t="s">
        <v>292</v>
      </c>
      <c r="F175" s="207" t="s">
        <v>293</v>
      </c>
      <c r="G175" s="208" t="s">
        <v>146</v>
      </c>
      <c r="H175" s="209">
        <v>20</v>
      </c>
      <c r="I175" s="210"/>
      <c r="J175" s="211">
        <f>ROUND(I175*H175,2)</f>
        <v>0</v>
      </c>
      <c r="K175" s="207" t="s">
        <v>137</v>
      </c>
      <c r="L175" s="39"/>
      <c r="M175" s="212" t="s">
        <v>1</v>
      </c>
      <c r="N175" s="213" t="s">
        <v>47</v>
      </c>
      <c r="O175" s="71"/>
      <c r="P175" s="214">
        <f>O175*H175</f>
        <v>0</v>
      </c>
      <c r="Q175" s="214">
        <v>0.00083</v>
      </c>
      <c r="R175" s="214">
        <f>Q175*H175</f>
        <v>0.0166</v>
      </c>
      <c r="S175" s="214">
        <v>0.00262</v>
      </c>
      <c r="T175" s="215">
        <f>S175*H175</f>
        <v>0.0524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6" t="s">
        <v>191</v>
      </c>
      <c r="AT175" s="216" t="s">
        <v>133</v>
      </c>
      <c r="AU175" s="216" t="s">
        <v>92</v>
      </c>
      <c r="AY175" s="17" t="s">
        <v>130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7" t="s">
        <v>90</v>
      </c>
      <c r="BK175" s="217">
        <f>ROUND(I175*H175,2)</f>
        <v>0</v>
      </c>
      <c r="BL175" s="17" t="s">
        <v>191</v>
      </c>
      <c r="BM175" s="216" t="s">
        <v>294</v>
      </c>
    </row>
    <row r="176" spans="2:51" s="13" customFormat="1" ht="12">
      <c r="B176" s="218"/>
      <c r="C176" s="219"/>
      <c r="D176" s="220" t="s">
        <v>140</v>
      </c>
      <c r="E176" s="221" t="s">
        <v>1</v>
      </c>
      <c r="F176" s="222" t="s">
        <v>295</v>
      </c>
      <c r="G176" s="219"/>
      <c r="H176" s="221" t="s">
        <v>1</v>
      </c>
      <c r="I176" s="223"/>
      <c r="J176" s="219"/>
      <c r="K176" s="219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140</v>
      </c>
      <c r="AU176" s="228" t="s">
        <v>92</v>
      </c>
      <c r="AV176" s="13" t="s">
        <v>90</v>
      </c>
      <c r="AW176" s="13" t="s">
        <v>35</v>
      </c>
      <c r="AX176" s="13" t="s">
        <v>82</v>
      </c>
      <c r="AY176" s="228" t="s">
        <v>130</v>
      </c>
    </row>
    <row r="177" spans="2:51" s="14" customFormat="1" ht="12">
      <c r="B177" s="229"/>
      <c r="C177" s="230"/>
      <c r="D177" s="220" t="s">
        <v>140</v>
      </c>
      <c r="E177" s="231" t="s">
        <v>1</v>
      </c>
      <c r="F177" s="232" t="s">
        <v>296</v>
      </c>
      <c r="G177" s="230"/>
      <c r="H177" s="233">
        <v>20</v>
      </c>
      <c r="I177" s="234"/>
      <c r="J177" s="230"/>
      <c r="K177" s="230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140</v>
      </c>
      <c r="AU177" s="239" t="s">
        <v>92</v>
      </c>
      <c r="AV177" s="14" t="s">
        <v>92</v>
      </c>
      <c r="AW177" s="14" t="s">
        <v>35</v>
      </c>
      <c r="AX177" s="14" t="s">
        <v>82</v>
      </c>
      <c r="AY177" s="239" t="s">
        <v>130</v>
      </c>
    </row>
    <row r="178" spans="2:51" s="15" customFormat="1" ht="12">
      <c r="B178" s="240"/>
      <c r="C178" s="241"/>
      <c r="D178" s="220" t="s">
        <v>140</v>
      </c>
      <c r="E178" s="242" t="s">
        <v>1</v>
      </c>
      <c r="F178" s="243" t="s">
        <v>143</v>
      </c>
      <c r="G178" s="241"/>
      <c r="H178" s="244">
        <v>20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AT178" s="250" t="s">
        <v>140</v>
      </c>
      <c r="AU178" s="250" t="s">
        <v>92</v>
      </c>
      <c r="AV178" s="15" t="s">
        <v>138</v>
      </c>
      <c r="AW178" s="15" t="s">
        <v>35</v>
      </c>
      <c r="AX178" s="15" t="s">
        <v>90</v>
      </c>
      <c r="AY178" s="250" t="s">
        <v>130</v>
      </c>
    </row>
    <row r="179" spans="1:65" s="2" customFormat="1" ht="21.75" customHeight="1">
      <c r="A179" s="34"/>
      <c r="B179" s="35"/>
      <c r="C179" s="265" t="s">
        <v>191</v>
      </c>
      <c r="D179" s="265" t="s">
        <v>260</v>
      </c>
      <c r="E179" s="266" t="s">
        <v>297</v>
      </c>
      <c r="F179" s="267" t="s">
        <v>298</v>
      </c>
      <c r="G179" s="268" t="s">
        <v>136</v>
      </c>
      <c r="H179" s="269">
        <v>1.98</v>
      </c>
      <c r="I179" s="270"/>
      <c r="J179" s="271">
        <f>ROUND(I179*H179,2)</f>
        <v>0</v>
      </c>
      <c r="K179" s="267" t="s">
        <v>137</v>
      </c>
      <c r="L179" s="272"/>
      <c r="M179" s="273" t="s">
        <v>1</v>
      </c>
      <c r="N179" s="274" t="s">
        <v>47</v>
      </c>
      <c r="O179" s="71"/>
      <c r="P179" s="214">
        <f>O179*H179</f>
        <v>0</v>
      </c>
      <c r="Q179" s="214">
        <v>0.0192</v>
      </c>
      <c r="R179" s="214">
        <f>Q179*H179</f>
        <v>0.038015999999999994</v>
      </c>
      <c r="S179" s="214">
        <v>0</v>
      </c>
      <c r="T179" s="21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6" t="s">
        <v>299</v>
      </c>
      <c r="AT179" s="216" t="s">
        <v>260</v>
      </c>
      <c r="AU179" s="216" t="s">
        <v>92</v>
      </c>
      <c r="AY179" s="17" t="s">
        <v>130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7" t="s">
        <v>90</v>
      </c>
      <c r="BK179" s="217">
        <f>ROUND(I179*H179,2)</f>
        <v>0</v>
      </c>
      <c r="BL179" s="17" t="s">
        <v>191</v>
      </c>
      <c r="BM179" s="216" t="s">
        <v>300</v>
      </c>
    </row>
    <row r="180" spans="2:51" s="13" customFormat="1" ht="12">
      <c r="B180" s="218"/>
      <c r="C180" s="219"/>
      <c r="D180" s="220" t="s">
        <v>140</v>
      </c>
      <c r="E180" s="221" t="s">
        <v>1</v>
      </c>
      <c r="F180" s="222" t="s">
        <v>301</v>
      </c>
      <c r="G180" s="219"/>
      <c r="H180" s="221" t="s">
        <v>1</v>
      </c>
      <c r="I180" s="223"/>
      <c r="J180" s="219"/>
      <c r="K180" s="219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140</v>
      </c>
      <c r="AU180" s="228" t="s">
        <v>92</v>
      </c>
      <c r="AV180" s="13" t="s">
        <v>90</v>
      </c>
      <c r="AW180" s="13" t="s">
        <v>35</v>
      </c>
      <c r="AX180" s="13" t="s">
        <v>82</v>
      </c>
      <c r="AY180" s="228" t="s">
        <v>130</v>
      </c>
    </row>
    <row r="181" spans="2:51" s="14" customFormat="1" ht="12">
      <c r="B181" s="229"/>
      <c r="C181" s="230"/>
      <c r="D181" s="220" t="s">
        <v>140</v>
      </c>
      <c r="E181" s="231" t="s">
        <v>1</v>
      </c>
      <c r="F181" s="232" t="s">
        <v>302</v>
      </c>
      <c r="G181" s="230"/>
      <c r="H181" s="233">
        <v>1.8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140</v>
      </c>
      <c r="AU181" s="239" t="s">
        <v>92</v>
      </c>
      <c r="AV181" s="14" t="s">
        <v>92</v>
      </c>
      <c r="AW181" s="14" t="s">
        <v>35</v>
      </c>
      <c r="AX181" s="14" t="s">
        <v>82</v>
      </c>
      <c r="AY181" s="239" t="s">
        <v>130</v>
      </c>
    </row>
    <row r="182" spans="2:51" s="15" customFormat="1" ht="12">
      <c r="B182" s="240"/>
      <c r="C182" s="241"/>
      <c r="D182" s="220" t="s">
        <v>140</v>
      </c>
      <c r="E182" s="242" t="s">
        <v>1</v>
      </c>
      <c r="F182" s="243" t="s">
        <v>143</v>
      </c>
      <c r="G182" s="241"/>
      <c r="H182" s="244">
        <v>1.8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140</v>
      </c>
      <c r="AU182" s="250" t="s">
        <v>92</v>
      </c>
      <c r="AV182" s="15" t="s">
        <v>138</v>
      </c>
      <c r="AW182" s="15" t="s">
        <v>35</v>
      </c>
      <c r="AX182" s="15" t="s">
        <v>90</v>
      </c>
      <c r="AY182" s="250" t="s">
        <v>130</v>
      </c>
    </row>
    <row r="183" spans="2:51" s="14" customFormat="1" ht="12">
      <c r="B183" s="229"/>
      <c r="C183" s="230"/>
      <c r="D183" s="220" t="s">
        <v>140</v>
      </c>
      <c r="E183" s="230"/>
      <c r="F183" s="232" t="s">
        <v>303</v>
      </c>
      <c r="G183" s="230"/>
      <c r="H183" s="233">
        <v>1.98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140</v>
      </c>
      <c r="AU183" s="239" t="s">
        <v>92</v>
      </c>
      <c r="AV183" s="14" t="s">
        <v>92</v>
      </c>
      <c r="AW183" s="14" t="s">
        <v>4</v>
      </c>
      <c r="AX183" s="14" t="s">
        <v>90</v>
      </c>
      <c r="AY183" s="239" t="s">
        <v>130</v>
      </c>
    </row>
    <row r="184" spans="1:65" s="2" customFormat="1" ht="21.75" customHeight="1">
      <c r="A184" s="34"/>
      <c r="B184" s="35"/>
      <c r="C184" s="205" t="s">
        <v>304</v>
      </c>
      <c r="D184" s="205" t="s">
        <v>133</v>
      </c>
      <c r="E184" s="206" t="s">
        <v>305</v>
      </c>
      <c r="F184" s="207" t="s">
        <v>306</v>
      </c>
      <c r="G184" s="208" t="s">
        <v>162</v>
      </c>
      <c r="H184" s="209">
        <v>0.055</v>
      </c>
      <c r="I184" s="210"/>
      <c r="J184" s="211">
        <f>ROUND(I184*H184,2)</f>
        <v>0</v>
      </c>
      <c r="K184" s="207" t="s">
        <v>137</v>
      </c>
      <c r="L184" s="39"/>
      <c r="M184" s="212" t="s">
        <v>1</v>
      </c>
      <c r="N184" s="213" t="s">
        <v>47</v>
      </c>
      <c r="O184" s="71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6" t="s">
        <v>191</v>
      </c>
      <c r="AT184" s="216" t="s">
        <v>133</v>
      </c>
      <c r="AU184" s="216" t="s">
        <v>92</v>
      </c>
      <c r="AY184" s="17" t="s">
        <v>130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7" t="s">
        <v>90</v>
      </c>
      <c r="BK184" s="217">
        <f>ROUND(I184*H184,2)</f>
        <v>0</v>
      </c>
      <c r="BL184" s="17" t="s">
        <v>191</v>
      </c>
      <c r="BM184" s="216" t="s">
        <v>307</v>
      </c>
    </row>
    <row r="185" spans="1:65" s="2" customFormat="1" ht="21.75" customHeight="1">
      <c r="A185" s="34"/>
      <c r="B185" s="35"/>
      <c r="C185" s="205" t="s">
        <v>308</v>
      </c>
      <c r="D185" s="205" t="s">
        <v>133</v>
      </c>
      <c r="E185" s="206" t="s">
        <v>309</v>
      </c>
      <c r="F185" s="207" t="s">
        <v>310</v>
      </c>
      <c r="G185" s="208" t="s">
        <v>162</v>
      </c>
      <c r="H185" s="209">
        <v>0.055</v>
      </c>
      <c r="I185" s="210"/>
      <c r="J185" s="211">
        <f>ROUND(I185*H185,2)</f>
        <v>0</v>
      </c>
      <c r="K185" s="207" t="s">
        <v>137</v>
      </c>
      <c r="L185" s="39"/>
      <c r="M185" s="212" t="s">
        <v>1</v>
      </c>
      <c r="N185" s="213" t="s">
        <v>47</v>
      </c>
      <c r="O185" s="71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6" t="s">
        <v>191</v>
      </c>
      <c r="AT185" s="216" t="s">
        <v>133</v>
      </c>
      <c r="AU185" s="216" t="s">
        <v>92</v>
      </c>
      <c r="AY185" s="17" t="s">
        <v>130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7" t="s">
        <v>90</v>
      </c>
      <c r="BK185" s="217">
        <f>ROUND(I185*H185,2)</f>
        <v>0</v>
      </c>
      <c r="BL185" s="17" t="s">
        <v>191</v>
      </c>
      <c r="BM185" s="216" t="s">
        <v>311</v>
      </c>
    </row>
    <row r="186" spans="2:63" s="12" customFormat="1" ht="22.9" customHeight="1">
      <c r="B186" s="190"/>
      <c r="C186" s="191"/>
      <c r="D186" s="192" t="s">
        <v>81</v>
      </c>
      <c r="E186" s="203" t="s">
        <v>312</v>
      </c>
      <c r="F186" s="203" t="s">
        <v>313</v>
      </c>
      <c r="G186" s="191"/>
      <c r="H186" s="191"/>
      <c r="I186" s="194"/>
      <c r="J186" s="204">
        <f>BK186</f>
        <v>0</v>
      </c>
      <c r="K186" s="191"/>
      <c r="L186" s="195"/>
      <c r="M186" s="196"/>
      <c r="N186" s="197"/>
      <c r="O186" s="197"/>
      <c r="P186" s="198">
        <f>SUM(P187:P196)</f>
        <v>0</v>
      </c>
      <c r="Q186" s="197"/>
      <c r="R186" s="198">
        <f>SUM(R187:R196)</f>
        <v>0.026913600000000003</v>
      </c>
      <c r="S186" s="197"/>
      <c r="T186" s="199">
        <f>SUM(T187:T196)</f>
        <v>0</v>
      </c>
      <c r="AR186" s="200" t="s">
        <v>92</v>
      </c>
      <c r="AT186" s="201" t="s">
        <v>81</v>
      </c>
      <c r="AU186" s="201" t="s">
        <v>90</v>
      </c>
      <c r="AY186" s="200" t="s">
        <v>130</v>
      </c>
      <c r="BK186" s="202">
        <f>SUM(BK187:BK196)</f>
        <v>0</v>
      </c>
    </row>
    <row r="187" spans="1:65" s="2" customFormat="1" ht="21.75" customHeight="1">
      <c r="A187" s="34"/>
      <c r="B187" s="35"/>
      <c r="C187" s="205" t="s">
        <v>314</v>
      </c>
      <c r="D187" s="205" t="s">
        <v>133</v>
      </c>
      <c r="E187" s="206" t="s">
        <v>315</v>
      </c>
      <c r="F187" s="207" t="s">
        <v>316</v>
      </c>
      <c r="G187" s="208" t="s">
        <v>136</v>
      </c>
      <c r="H187" s="209">
        <v>49.84</v>
      </c>
      <c r="I187" s="210"/>
      <c r="J187" s="211">
        <f>ROUND(I187*H187,2)</f>
        <v>0</v>
      </c>
      <c r="K187" s="207" t="s">
        <v>137</v>
      </c>
      <c r="L187" s="39"/>
      <c r="M187" s="212" t="s">
        <v>1</v>
      </c>
      <c r="N187" s="213" t="s">
        <v>47</v>
      </c>
      <c r="O187" s="71"/>
      <c r="P187" s="214">
        <f>O187*H187</f>
        <v>0</v>
      </c>
      <c r="Q187" s="214">
        <v>0.0003</v>
      </c>
      <c r="R187" s="214">
        <f>Q187*H187</f>
        <v>0.014952</v>
      </c>
      <c r="S187" s="214">
        <v>0</v>
      </c>
      <c r="T187" s="21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6" t="s">
        <v>191</v>
      </c>
      <c r="AT187" s="216" t="s">
        <v>133</v>
      </c>
      <c r="AU187" s="216" t="s">
        <v>92</v>
      </c>
      <c r="AY187" s="17" t="s">
        <v>130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7" t="s">
        <v>90</v>
      </c>
      <c r="BK187" s="217">
        <f>ROUND(I187*H187,2)</f>
        <v>0</v>
      </c>
      <c r="BL187" s="17" t="s">
        <v>191</v>
      </c>
      <c r="BM187" s="216" t="s">
        <v>317</v>
      </c>
    </row>
    <row r="188" spans="2:51" s="13" customFormat="1" ht="12">
      <c r="B188" s="218"/>
      <c r="C188" s="219"/>
      <c r="D188" s="220" t="s">
        <v>140</v>
      </c>
      <c r="E188" s="221" t="s">
        <v>1</v>
      </c>
      <c r="F188" s="222" t="s">
        <v>318</v>
      </c>
      <c r="G188" s="219"/>
      <c r="H188" s="221" t="s">
        <v>1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140</v>
      </c>
      <c r="AU188" s="228" t="s">
        <v>92</v>
      </c>
      <c r="AV188" s="13" t="s">
        <v>90</v>
      </c>
      <c r="AW188" s="13" t="s">
        <v>35</v>
      </c>
      <c r="AX188" s="13" t="s">
        <v>82</v>
      </c>
      <c r="AY188" s="228" t="s">
        <v>130</v>
      </c>
    </row>
    <row r="189" spans="2:51" s="13" customFormat="1" ht="12">
      <c r="B189" s="218"/>
      <c r="C189" s="219"/>
      <c r="D189" s="220" t="s">
        <v>140</v>
      </c>
      <c r="E189" s="221" t="s">
        <v>1</v>
      </c>
      <c r="F189" s="222" t="s">
        <v>319</v>
      </c>
      <c r="G189" s="219"/>
      <c r="H189" s="221" t="s">
        <v>1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140</v>
      </c>
      <c r="AU189" s="228" t="s">
        <v>92</v>
      </c>
      <c r="AV189" s="13" t="s">
        <v>90</v>
      </c>
      <c r="AW189" s="13" t="s">
        <v>35</v>
      </c>
      <c r="AX189" s="13" t="s">
        <v>82</v>
      </c>
      <c r="AY189" s="228" t="s">
        <v>130</v>
      </c>
    </row>
    <row r="190" spans="2:51" s="14" customFormat="1" ht="12">
      <c r="B190" s="229"/>
      <c r="C190" s="230"/>
      <c r="D190" s="220" t="s">
        <v>140</v>
      </c>
      <c r="E190" s="231" t="s">
        <v>1</v>
      </c>
      <c r="F190" s="232" t="s">
        <v>320</v>
      </c>
      <c r="G190" s="230"/>
      <c r="H190" s="233">
        <v>13.5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140</v>
      </c>
      <c r="AU190" s="239" t="s">
        <v>92</v>
      </c>
      <c r="AV190" s="14" t="s">
        <v>92</v>
      </c>
      <c r="AW190" s="14" t="s">
        <v>35</v>
      </c>
      <c r="AX190" s="14" t="s">
        <v>82</v>
      </c>
      <c r="AY190" s="239" t="s">
        <v>130</v>
      </c>
    </row>
    <row r="191" spans="2:51" s="13" customFormat="1" ht="12">
      <c r="B191" s="218"/>
      <c r="C191" s="219"/>
      <c r="D191" s="220" t="s">
        <v>140</v>
      </c>
      <c r="E191" s="221" t="s">
        <v>1</v>
      </c>
      <c r="F191" s="222" t="s">
        <v>321</v>
      </c>
      <c r="G191" s="219"/>
      <c r="H191" s="221" t="s">
        <v>1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140</v>
      </c>
      <c r="AU191" s="228" t="s">
        <v>92</v>
      </c>
      <c r="AV191" s="13" t="s">
        <v>90</v>
      </c>
      <c r="AW191" s="13" t="s">
        <v>35</v>
      </c>
      <c r="AX191" s="13" t="s">
        <v>82</v>
      </c>
      <c r="AY191" s="228" t="s">
        <v>130</v>
      </c>
    </row>
    <row r="192" spans="2:51" s="14" customFormat="1" ht="12">
      <c r="B192" s="229"/>
      <c r="C192" s="230"/>
      <c r="D192" s="220" t="s">
        <v>140</v>
      </c>
      <c r="E192" s="231" t="s">
        <v>1</v>
      </c>
      <c r="F192" s="232" t="s">
        <v>322</v>
      </c>
      <c r="G192" s="230"/>
      <c r="H192" s="233">
        <v>36.34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140</v>
      </c>
      <c r="AU192" s="239" t="s">
        <v>92</v>
      </c>
      <c r="AV192" s="14" t="s">
        <v>92</v>
      </c>
      <c r="AW192" s="14" t="s">
        <v>35</v>
      </c>
      <c r="AX192" s="14" t="s">
        <v>82</v>
      </c>
      <c r="AY192" s="239" t="s">
        <v>130</v>
      </c>
    </row>
    <row r="193" spans="2:51" s="15" customFormat="1" ht="12">
      <c r="B193" s="240"/>
      <c r="C193" s="241"/>
      <c r="D193" s="220" t="s">
        <v>140</v>
      </c>
      <c r="E193" s="242" t="s">
        <v>1</v>
      </c>
      <c r="F193" s="243" t="s">
        <v>143</v>
      </c>
      <c r="G193" s="241"/>
      <c r="H193" s="244">
        <v>49.84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140</v>
      </c>
      <c r="AU193" s="250" t="s">
        <v>92</v>
      </c>
      <c r="AV193" s="15" t="s">
        <v>138</v>
      </c>
      <c r="AW193" s="15" t="s">
        <v>35</v>
      </c>
      <c r="AX193" s="15" t="s">
        <v>90</v>
      </c>
      <c r="AY193" s="250" t="s">
        <v>130</v>
      </c>
    </row>
    <row r="194" spans="1:65" s="2" customFormat="1" ht="16.5" customHeight="1">
      <c r="A194" s="34"/>
      <c r="B194" s="35"/>
      <c r="C194" s="205" t="s">
        <v>296</v>
      </c>
      <c r="D194" s="205" t="s">
        <v>133</v>
      </c>
      <c r="E194" s="206" t="s">
        <v>323</v>
      </c>
      <c r="F194" s="207" t="s">
        <v>324</v>
      </c>
      <c r="G194" s="208" t="s">
        <v>136</v>
      </c>
      <c r="H194" s="209">
        <v>49.84</v>
      </c>
      <c r="I194" s="210"/>
      <c r="J194" s="211">
        <f>ROUND(I194*H194,2)</f>
        <v>0</v>
      </c>
      <c r="K194" s="207" t="s">
        <v>137</v>
      </c>
      <c r="L194" s="39"/>
      <c r="M194" s="212" t="s">
        <v>1</v>
      </c>
      <c r="N194" s="213" t="s">
        <v>47</v>
      </c>
      <c r="O194" s="71"/>
      <c r="P194" s="214">
        <f>O194*H194</f>
        <v>0</v>
      </c>
      <c r="Q194" s="214">
        <v>0.00024</v>
      </c>
      <c r="R194" s="214">
        <f>Q194*H194</f>
        <v>0.011961600000000001</v>
      </c>
      <c r="S194" s="214">
        <v>0</v>
      </c>
      <c r="T194" s="21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6" t="s">
        <v>191</v>
      </c>
      <c r="AT194" s="216" t="s">
        <v>133</v>
      </c>
      <c r="AU194" s="216" t="s">
        <v>92</v>
      </c>
      <c r="AY194" s="17" t="s">
        <v>130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7" t="s">
        <v>90</v>
      </c>
      <c r="BK194" s="217">
        <f>ROUND(I194*H194,2)</f>
        <v>0</v>
      </c>
      <c r="BL194" s="17" t="s">
        <v>191</v>
      </c>
      <c r="BM194" s="216" t="s">
        <v>325</v>
      </c>
    </row>
    <row r="195" spans="1:65" s="2" customFormat="1" ht="21.75" customHeight="1">
      <c r="A195" s="34"/>
      <c r="B195" s="35"/>
      <c r="C195" s="205" t="s">
        <v>7</v>
      </c>
      <c r="D195" s="205" t="s">
        <v>133</v>
      </c>
      <c r="E195" s="206" t="s">
        <v>326</v>
      </c>
      <c r="F195" s="207" t="s">
        <v>327</v>
      </c>
      <c r="G195" s="208" t="s">
        <v>162</v>
      </c>
      <c r="H195" s="209">
        <v>0.027</v>
      </c>
      <c r="I195" s="210"/>
      <c r="J195" s="211">
        <f>ROUND(I195*H195,2)</f>
        <v>0</v>
      </c>
      <c r="K195" s="207" t="s">
        <v>137</v>
      </c>
      <c r="L195" s="39"/>
      <c r="M195" s="212" t="s">
        <v>1</v>
      </c>
      <c r="N195" s="213" t="s">
        <v>47</v>
      </c>
      <c r="O195" s="71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6" t="s">
        <v>191</v>
      </c>
      <c r="AT195" s="216" t="s">
        <v>133</v>
      </c>
      <c r="AU195" s="216" t="s">
        <v>92</v>
      </c>
      <c r="AY195" s="17" t="s">
        <v>130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7" t="s">
        <v>90</v>
      </c>
      <c r="BK195" s="217">
        <f>ROUND(I195*H195,2)</f>
        <v>0</v>
      </c>
      <c r="BL195" s="17" t="s">
        <v>191</v>
      </c>
      <c r="BM195" s="216" t="s">
        <v>328</v>
      </c>
    </row>
    <row r="196" spans="1:65" s="2" customFormat="1" ht="21.75" customHeight="1">
      <c r="A196" s="34"/>
      <c r="B196" s="35"/>
      <c r="C196" s="205" t="s">
        <v>329</v>
      </c>
      <c r="D196" s="205" t="s">
        <v>133</v>
      </c>
      <c r="E196" s="206" t="s">
        <v>330</v>
      </c>
      <c r="F196" s="207" t="s">
        <v>331</v>
      </c>
      <c r="G196" s="208" t="s">
        <v>162</v>
      </c>
      <c r="H196" s="209">
        <v>0.027</v>
      </c>
      <c r="I196" s="210"/>
      <c r="J196" s="211">
        <f>ROUND(I196*H196,2)</f>
        <v>0</v>
      </c>
      <c r="K196" s="207" t="s">
        <v>137</v>
      </c>
      <c r="L196" s="39"/>
      <c r="M196" s="212" t="s">
        <v>1</v>
      </c>
      <c r="N196" s="213" t="s">
        <v>47</v>
      </c>
      <c r="O196" s="71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6" t="s">
        <v>191</v>
      </c>
      <c r="AT196" s="216" t="s">
        <v>133</v>
      </c>
      <c r="AU196" s="216" t="s">
        <v>92</v>
      </c>
      <c r="AY196" s="17" t="s">
        <v>130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7" t="s">
        <v>90</v>
      </c>
      <c r="BK196" s="217">
        <f>ROUND(I196*H196,2)</f>
        <v>0</v>
      </c>
      <c r="BL196" s="17" t="s">
        <v>191</v>
      </c>
      <c r="BM196" s="216" t="s">
        <v>332</v>
      </c>
    </row>
    <row r="197" spans="2:63" s="12" customFormat="1" ht="22.9" customHeight="1">
      <c r="B197" s="190"/>
      <c r="C197" s="191"/>
      <c r="D197" s="192" t="s">
        <v>81</v>
      </c>
      <c r="E197" s="203" t="s">
        <v>333</v>
      </c>
      <c r="F197" s="203" t="s">
        <v>334</v>
      </c>
      <c r="G197" s="191"/>
      <c r="H197" s="191"/>
      <c r="I197" s="194"/>
      <c r="J197" s="204">
        <f>BK197</f>
        <v>0</v>
      </c>
      <c r="K197" s="191"/>
      <c r="L197" s="195"/>
      <c r="M197" s="196"/>
      <c r="N197" s="197"/>
      <c r="O197" s="197"/>
      <c r="P197" s="198">
        <f>SUM(P198:P208)</f>
        <v>0</v>
      </c>
      <c r="Q197" s="197"/>
      <c r="R197" s="198">
        <f>SUM(R198:R208)</f>
        <v>0.046015999999999994</v>
      </c>
      <c r="S197" s="197"/>
      <c r="T197" s="199">
        <f>SUM(T198:T208)</f>
        <v>0.0286</v>
      </c>
      <c r="AR197" s="200" t="s">
        <v>92</v>
      </c>
      <c r="AT197" s="201" t="s">
        <v>81</v>
      </c>
      <c r="AU197" s="201" t="s">
        <v>90</v>
      </c>
      <c r="AY197" s="200" t="s">
        <v>130</v>
      </c>
      <c r="BK197" s="202">
        <f>SUM(BK198:BK208)</f>
        <v>0</v>
      </c>
    </row>
    <row r="198" spans="1:65" s="2" customFormat="1" ht="21.75" customHeight="1">
      <c r="A198" s="34"/>
      <c r="B198" s="35"/>
      <c r="C198" s="205" t="s">
        <v>335</v>
      </c>
      <c r="D198" s="205" t="s">
        <v>133</v>
      </c>
      <c r="E198" s="206" t="s">
        <v>336</v>
      </c>
      <c r="F198" s="207" t="s">
        <v>337</v>
      </c>
      <c r="G198" s="208" t="s">
        <v>146</v>
      </c>
      <c r="H198" s="209">
        <v>20</v>
      </c>
      <c r="I198" s="210"/>
      <c r="J198" s="211">
        <f>ROUND(I198*H198,2)</f>
        <v>0</v>
      </c>
      <c r="K198" s="207" t="s">
        <v>137</v>
      </c>
      <c r="L198" s="39"/>
      <c r="M198" s="212" t="s">
        <v>1</v>
      </c>
      <c r="N198" s="213" t="s">
        <v>47</v>
      </c>
      <c r="O198" s="71"/>
      <c r="P198" s="214">
        <f>O198*H198</f>
        <v>0</v>
      </c>
      <c r="Q198" s="214">
        <v>0.0004</v>
      </c>
      <c r="R198" s="214">
        <f>Q198*H198</f>
        <v>0.008</v>
      </c>
      <c r="S198" s="214">
        <v>0.00143</v>
      </c>
      <c r="T198" s="215">
        <f>S198*H198</f>
        <v>0.0286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6" t="s">
        <v>191</v>
      </c>
      <c r="AT198" s="216" t="s">
        <v>133</v>
      </c>
      <c r="AU198" s="216" t="s">
        <v>92</v>
      </c>
      <c r="AY198" s="17" t="s">
        <v>130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7" t="s">
        <v>90</v>
      </c>
      <c r="BK198" s="217">
        <f>ROUND(I198*H198,2)</f>
        <v>0</v>
      </c>
      <c r="BL198" s="17" t="s">
        <v>191</v>
      </c>
      <c r="BM198" s="216" t="s">
        <v>338</v>
      </c>
    </row>
    <row r="199" spans="2:51" s="13" customFormat="1" ht="12">
      <c r="B199" s="218"/>
      <c r="C199" s="219"/>
      <c r="D199" s="220" t="s">
        <v>140</v>
      </c>
      <c r="E199" s="221" t="s">
        <v>1</v>
      </c>
      <c r="F199" s="222" t="s">
        <v>339</v>
      </c>
      <c r="G199" s="219"/>
      <c r="H199" s="221" t="s">
        <v>1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140</v>
      </c>
      <c r="AU199" s="228" t="s">
        <v>92</v>
      </c>
      <c r="AV199" s="13" t="s">
        <v>90</v>
      </c>
      <c r="AW199" s="13" t="s">
        <v>35</v>
      </c>
      <c r="AX199" s="13" t="s">
        <v>82</v>
      </c>
      <c r="AY199" s="228" t="s">
        <v>130</v>
      </c>
    </row>
    <row r="200" spans="2:51" s="14" customFormat="1" ht="12">
      <c r="B200" s="229"/>
      <c r="C200" s="230"/>
      <c r="D200" s="220" t="s">
        <v>140</v>
      </c>
      <c r="E200" s="231" t="s">
        <v>1</v>
      </c>
      <c r="F200" s="232" t="s">
        <v>296</v>
      </c>
      <c r="G200" s="230"/>
      <c r="H200" s="233">
        <v>20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140</v>
      </c>
      <c r="AU200" s="239" t="s">
        <v>92</v>
      </c>
      <c r="AV200" s="14" t="s">
        <v>92</v>
      </c>
      <c r="AW200" s="14" t="s">
        <v>35</v>
      </c>
      <c r="AX200" s="14" t="s">
        <v>82</v>
      </c>
      <c r="AY200" s="239" t="s">
        <v>130</v>
      </c>
    </row>
    <row r="201" spans="2:51" s="15" customFormat="1" ht="12">
      <c r="B201" s="240"/>
      <c r="C201" s="241"/>
      <c r="D201" s="220" t="s">
        <v>140</v>
      </c>
      <c r="E201" s="242" t="s">
        <v>1</v>
      </c>
      <c r="F201" s="243" t="s">
        <v>143</v>
      </c>
      <c r="G201" s="241"/>
      <c r="H201" s="244">
        <v>20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AT201" s="250" t="s">
        <v>140</v>
      </c>
      <c r="AU201" s="250" t="s">
        <v>92</v>
      </c>
      <c r="AV201" s="15" t="s">
        <v>138</v>
      </c>
      <c r="AW201" s="15" t="s">
        <v>35</v>
      </c>
      <c r="AX201" s="15" t="s">
        <v>90</v>
      </c>
      <c r="AY201" s="250" t="s">
        <v>130</v>
      </c>
    </row>
    <row r="202" spans="1:65" s="2" customFormat="1" ht="21.75" customHeight="1">
      <c r="A202" s="34"/>
      <c r="B202" s="35"/>
      <c r="C202" s="265" t="s">
        <v>340</v>
      </c>
      <c r="D202" s="265" t="s">
        <v>260</v>
      </c>
      <c r="E202" s="266" t="s">
        <v>297</v>
      </c>
      <c r="F202" s="267" t="s">
        <v>298</v>
      </c>
      <c r="G202" s="268" t="s">
        <v>136</v>
      </c>
      <c r="H202" s="269">
        <v>1.98</v>
      </c>
      <c r="I202" s="270"/>
      <c r="J202" s="271">
        <f>ROUND(I202*H202,2)</f>
        <v>0</v>
      </c>
      <c r="K202" s="267" t="s">
        <v>137</v>
      </c>
      <c r="L202" s="272"/>
      <c r="M202" s="273" t="s">
        <v>1</v>
      </c>
      <c r="N202" s="274" t="s">
        <v>47</v>
      </c>
      <c r="O202" s="71"/>
      <c r="P202" s="214">
        <f>O202*H202</f>
        <v>0</v>
      </c>
      <c r="Q202" s="214">
        <v>0.0192</v>
      </c>
      <c r="R202" s="214">
        <f>Q202*H202</f>
        <v>0.038015999999999994</v>
      </c>
      <c r="S202" s="214">
        <v>0</v>
      </c>
      <c r="T202" s="21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6" t="s">
        <v>299</v>
      </c>
      <c r="AT202" s="216" t="s">
        <v>260</v>
      </c>
      <c r="AU202" s="216" t="s">
        <v>92</v>
      </c>
      <c r="AY202" s="17" t="s">
        <v>130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7" t="s">
        <v>90</v>
      </c>
      <c r="BK202" s="217">
        <f>ROUND(I202*H202,2)</f>
        <v>0</v>
      </c>
      <c r="BL202" s="17" t="s">
        <v>191</v>
      </c>
      <c r="BM202" s="216" t="s">
        <v>341</v>
      </c>
    </row>
    <row r="203" spans="2:51" s="13" customFormat="1" ht="12">
      <c r="B203" s="218"/>
      <c r="C203" s="219"/>
      <c r="D203" s="220" t="s">
        <v>140</v>
      </c>
      <c r="E203" s="221" t="s">
        <v>1</v>
      </c>
      <c r="F203" s="222" t="s">
        <v>342</v>
      </c>
      <c r="G203" s="219"/>
      <c r="H203" s="221" t="s">
        <v>1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140</v>
      </c>
      <c r="AU203" s="228" t="s">
        <v>92</v>
      </c>
      <c r="AV203" s="13" t="s">
        <v>90</v>
      </c>
      <c r="AW203" s="13" t="s">
        <v>35</v>
      </c>
      <c r="AX203" s="13" t="s">
        <v>82</v>
      </c>
      <c r="AY203" s="228" t="s">
        <v>130</v>
      </c>
    </row>
    <row r="204" spans="2:51" s="14" customFormat="1" ht="12">
      <c r="B204" s="229"/>
      <c r="C204" s="230"/>
      <c r="D204" s="220" t="s">
        <v>140</v>
      </c>
      <c r="E204" s="231" t="s">
        <v>1</v>
      </c>
      <c r="F204" s="232" t="s">
        <v>302</v>
      </c>
      <c r="G204" s="230"/>
      <c r="H204" s="233">
        <v>1.8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140</v>
      </c>
      <c r="AU204" s="239" t="s">
        <v>92</v>
      </c>
      <c r="AV204" s="14" t="s">
        <v>92</v>
      </c>
      <c r="AW204" s="14" t="s">
        <v>35</v>
      </c>
      <c r="AX204" s="14" t="s">
        <v>82</v>
      </c>
      <c r="AY204" s="239" t="s">
        <v>130</v>
      </c>
    </row>
    <row r="205" spans="2:51" s="15" customFormat="1" ht="12">
      <c r="B205" s="240"/>
      <c r="C205" s="241"/>
      <c r="D205" s="220" t="s">
        <v>140</v>
      </c>
      <c r="E205" s="242" t="s">
        <v>1</v>
      </c>
      <c r="F205" s="243" t="s">
        <v>143</v>
      </c>
      <c r="G205" s="241"/>
      <c r="H205" s="244">
        <v>1.8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140</v>
      </c>
      <c r="AU205" s="250" t="s">
        <v>92</v>
      </c>
      <c r="AV205" s="15" t="s">
        <v>138</v>
      </c>
      <c r="AW205" s="15" t="s">
        <v>35</v>
      </c>
      <c r="AX205" s="15" t="s">
        <v>90</v>
      </c>
      <c r="AY205" s="250" t="s">
        <v>130</v>
      </c>
    </row>
    <row r="206" spans="2:51" s="14" customFormat="1" ht="12">
      <c r="B206" s="229"/>
      <c r="C206" s="230"/>
      <c r="D206" s="220" t="s">
        <v>140</v>
      </c>
      <c r="E206" s="230"/>
      <c r="F206" s="232" t="s">
        <v>303</v>
      </c>
      <c r="G206" s="230"/>
      <c r="H206" s="233">
        <v>1.98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140</v>
      </c>
      <c r="AU206" s="239" t="s">
        <v>92</v>
      </c>
      <c r="AV206" s="14" t="s">
        <v>92</v>
      </c>
      <c r="AW206" s="14" t="s">
        <v>4</v>
      </c>
      <c r="AX206" s="14" t="s">
        <v>90</v>
      </c>
      <c r="AY206" s="239" t="s">
        <v>130</v>
      </c>
    </row>
    <row r="207" spans="1:65" s="2" customFormat="1" ht="21.75" customHeight="1">
      <c r="A207" s="34"/>
      <c r="B207" s="35"/>
      <c r="C207" s="205" t="s">
        <v>343</v>
      </c>
      <c r="D207" s="205" t="s">
        <v>133</v>
      </c>
      <c r="E207" s="206" t="s">
        <v>344</v>
      </c>
      <c r="F207" s="207" t="s">
        <v>345</v>
      </c>
      <c r="G207" s="208" t="s">
        <v>162</v>
      </c>
      <c r="H207" s="209">
        <v>0.046</v>
      </c>
      <c r="I207" s="210"/>
      <c r="J207" s="211">
        <f>ROUND(I207*H207,2)</f>
        <v>0</v>
      </c>
      <c r="K207" s="207" t="s">
        <v>137</v>
      </c>
      <c r="L207" s="39"/>
      <c r="M207" s="212" t="s">
        <v>1</v>
      </c>
      <c r="N207" s="213" t="s">
        <v>47</v>
      </c>
      <c r="O207" s="71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6" t="s">
        <v>191</v>
      </c>
      <c r="AT207" s="216" t="s">
        <v>133</v>
      </c>
      <c r="AU207" s="216" t="s">
        <v>92</v>
      </c>
      <c r="AY207" s="17" t="s">
        <v>130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7" t="s">
        <v>90</v>
      </c>
      <c r="BK207" s="217">
        <f>ROUND(I207*H207,2)</f>
        <v>0</v>
      </c>
      <c r="BL207" s="17" t="s">
        <v>191</v>
      </c>
      <c r="BM207" s="216" t="s">
        <v>346</v>
      </c>
    </row>
    <row r="208" spans="1:65" s="2" customFormat="1" ht="21.75" customHeight="1">
      <c r="A208" s="34"/>
      <c r="B208" s="35"/>
      <c r="C208" s="205" t="s">
        <v>347</v>
      </c>
      <c r="D208" s="205" t="s">
        <v>133</v>
      </c>
      <c r="E208" s="206" t="s">
        <v>348</v>
      </c>
      <c r="F208" s="207" t="s">
        <v>349</v>
      </c>
      <c r="G208" s="208" t="s">
        <v>162</v>
      </c>
      <c r="H208" s="209">
        <v>0.046</v>
      </c>
      <c r="I208" s="210"/>
      <c r="J208" s="211">
        <f>ROUND(I208*H208,2)</f>
        <v>0</v>
      </c>
      <c r="K208" s="207" t="s">
        <v>137</v>
      </c>
      <c r="L208" s="39"/>
      <c r="M208" s="212" t="s">
        <v>1</v>
      </c>
      <c r="N208" s="213" t="s">
        <v>47</v>
      </c>
      <c r="O208" s="71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6" t="s">
        <v>191</v>
      </c>
      <c r="AT208" s="216" t="s">
        <v>133</v>
      </c>
      <c r="AU208" s="216" t="s">
        <v>92</v>
      </c>
      <c r="AY208" s="17" t="s">
        <v>130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7" t="s">
        <v>90</v>
      </c>
      <c r="BK208" s="217">
        <f>ROUND(I208*H208,2)</f>
        <v>0</v>
      </c>
      <c r="BL208" s="17" t="s">
        <v>191</v>
      </c>
      <c r="BM208" s="216" t="s">
        <v>350</v>
      </c>
    </row>
    <row r="209" spans="2:63" s="12" customFormat="1" ht="22.9" customHeight="1">
      <c r="B209" s="190"/>
      <c r="C209" s="191"/>
      <c r="D209" s="192" t="s">
        <v>81</v>
      </c>
      <c r="E209" s="203" t="s">
        <v>351</v>
      </c>
      <c r="F209" s="203" t="s">
        <v>352</v>
      </c>
      <c r="G209" s="191"/>
      <c r="H209" s="191"/>
      <c r="I209" s="194"/>
      <c r="J209" s="204">
        <f>BK209</f>
        <v>0</v>
      </c>
      <c r="K209" s="191"/>
      <c r="L209" s="195"/>
      <c r="M209" s="196"/>
      <c r="N209" s="197"/>
      <c r="O209" s="197"/>
      <c r="P209" s="198">
        <f>SUM(P210:P216)</f>
        <v>0</v>
      </c>
      <c r="Q209" s="197"/>
      <c r="R209" s="198">
        <f>SUM(R210:R216)</f>
        <v>0.0169884</v>
      </c>
      <c r="S209" s="197"/>
      <c r="T209" s="199">
        <f>SUM(T210:T216)</f>
        <v>0</v>
      </c>
      <c r="AR209" s="200" t="s">
        <v>92</v>
      </c>
      <c r="AT209" s="201" t="s">
        <v>81</v>
      </c>
      <c r="AU209" s="201" t="s">
        <v>90</v>
      </c>
      <c r="AY209" s="200" t="s">
        <v>130</v>
      </c>
      <c r="BK209" s="202">
        <f>SUM(BK210:BK216)</f>
        <v>0</v>
      </c>
    </row>
    <row r="210" spans="1:65" s="2" customFormat="1" ht="21.75" customHeight="1">
      <c r="A210" s="34"/>
      <c r="B210" s="35"/>
      <c r="C210" s="205" t="s">
        <v>353</v>
      </c>
      <c r="D210" s="205" t="s">
        <v>133</v>
      </c>
      <c r="E210" s="206" t="s">
        <v>354</v>
      </c>
      <c r="F210" s="207" t="s">
        <v>355</v>
      </c>
      <c r="G210" s="208" t="s">
        <v>136</v>
      </c>
      <c r="H210" s="209">
        <v>43.56</v>
      </c>
      <c r="I210" s="210"/>
      <c r="J210" s="211">
        <f>ROUND(I210*H210,2)</f>
        <v>0</v>
      </c>
      <c r="K210" s="207" t="s">
        <v>137</v>
      </c>
      <c r="L210" s="39"/>
      <c r="M210" s="212" t="s">
        <v>1</v>
      </c>
      <c r="N210" s="213" t="s">
        <v>47</v>
      </c>
      <c r="O210" s="71"/>
      <c r="P210" s="214">
        <f>O210*H210</f>
        <v>0</v>
      </c>
      <c r="Q210" s="214">
        <v>8E-05</v>
      </c>
      <c r="R210" s="214">
        <f>Q210*H210</f>
        <v>0.0034848000000000006</v>
      </c>
      <c r="S210" s="214">
        <v>0</v>
      </c>
      <c r="T210" s="21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6" t="s">
        <v>191</v>
      </c>
      <c r="AT210" s="216" t="s">
        <v>133</v>
      </c>
      <c r="AU210" s="216" t="s">
        <v>92</v>
      </c>
      <c r="AY210" s="17" t="s">
        <v>130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7" t="s">
        <v>90</v>
      </c>
      <c r="BK210" s="217">
        <f>ROUND(I210*H210,2)</f>
        <v>0</v>
      </c>
      <c r="BL210" s="17" t="s">
        <v>191</v>
      </c>
      <c r="BM210" s="216" t="s">
        <v>356</v>
      </c>
    </row>
    <row r="211" spans="2:51" s="13" customFormat="1" ht="12">
      <c r="B211" s="218"/>
      <c r="C211" s="219"/>
      <c r="D211" s="220" t="s">
        <v>140</v>
      </c>
      <c r="E211" s="221" t="s">
        <v>1</v>
      </c>
      <c r="F211" s="222" t="s">
        <v>357</v>
      </c>
      <c r="G211" s="219"/>
      <c r="H211" s="221" t="s">
        <v>1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140</v>
      </c>
      <c r="AU211" s="228" t="s">
        <v>92</v>
      </c>
      <c r="AV211" s="13" t="s">
        <v>90</v>
      </c>
      <c r="AW211" s="13" t="s">
        <v>35</v>
      </c>
      <c r="AX211" s="13" t="s">
        <v>82</v>
      </c>
      <c r="AY211" s="228" t="s">
        <v>130</v>
      </c>
    </row>
    <row r="212" spans="2:51" s="13" customFormat="1" ht="12">
      <c r="B212" s="218"/>
      <c r="C212" s="219"/>
      <c r="D212" s="220" t="s">
        <v>140</v>
      </c>
      <c r="E212" s="221" t="s">
        <v>1</v>
      </c>
      <c r="F212" s="222" t="s">
        <v>156</v>
      </c>
      <c r="G212" s="219"/>
      <c r="H212" s="221" t="s">
        <v>1</v>
      </c>
      <c r="I212" s="223"/>
      <c r="J212" s="219"/>
      <c r="K212" s="219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140</v>
      </c>
      <c r="AU212" s="228" t="s">
        <v>92</v>
      </c>
      <c r="AV212" s="13" t="s">
        <v>90</v>
      </c>
      <c r="AW212" s="13" t="s">
        <v>35</v>
      </c>
      <c r="AX212" s="13" t="s">
        <v>82</v>
      </c>
      <c r="AY212" s="228" t="s">
        <v>130</v>
      </c>
    </row>
    <row r="213" spans="2:51" s="14" customFormat="1" ht="12">
      <c r="B213" s="229"/>
      <c r="C213" s="230"/>
      <c r="D213" s="220" t="s">
        <v>140</v>
      </c>
      <c r="E213" s="231" t="s">
        <v>1</v>
      </c>
      <c r="F213" s="232" t="s">
        <v>358</v>
      </c>
      <c r="G213" s="230"/>
      <c r="H213" s="233">
        <v>43.56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140</v>
      </c>
      <c r="AU213" s="239" t="s">
        <v>92</v>
      </c>
      <c r="AV213" s="14" t="s">
        <v>92</v>
      </c>
      <c r="AW213" s="14" t="s">
        <v>35</v>
      </c>
      <c r="AX213" s="14" t="s">
        <v>82</v>
      </c>
      <c r="AY213" s="239" t="s">
        <v>130</v>
      </c>
    </row>
    <row r="214" spans="2:51" s="15" customFormat="1" ht="12">
      <c r="B214" s="240"/>
      <c r="C214" s="241"/>
      <c r="D214" s="220" t="s">
        <v>140</v>
      </c>
      <c r="E214" s="242" t="s">
        <v>1</v>
      </c>
      <c r="F214" s="243" t="s">
        <v>143</v>
      </c>
      <c r="G214" s="241"/>
      <c r="H214" s="244">
        <v>43.56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140</v>
      </c>
      <c r="AU214" s="250" t="s">
        <v>92</v>
      </c>
      <c r="AV214" s="15" t="s">
        <v>138</v>
      </c>
      <c r="AW214" s="15" t="s">
        <v>35</v>
      </c>
      <c r="AX214" s="15" t="s">
        <v>90</v>
      </c>
      <c r="AY214" s="250" t="s">
        <v>130</v>
      </c>
    </row>
    <row r="215" spans="1:65" s="2" customFormat="1" ht="21.75" customHeight="1">
      <c r="A215" s="34"/>
      <c r="B215" s="35"/>
      <c r="C215" s="205" t="s">
        <v>359</v>
      </c>
      <c r="D215" s="205" t="s">
        <v>133</v>
      </c>
      <c r="E215" s="206" t="s">
        <v>360</v>
      </c>
      <c r="F215" s="207" t="s">
        <v>361</v>
      </c>
      <c r="G215" s="208" t="s">
        <v>136</v>
      </c>
      <c r="H215" s="209">
        <v>43.56</v>
      </c>
      <c r="I215" s="210"/>
      <c r="J215" s="211">
        <f>ROUND(I215*H215,2)</f>
        <v>0</v>
      </c>
      <c r="K215" s="207" t="s">
        <v>137</v>
      </c>
      <c r="L215" s="39"/>
      <c r="M215" s="212" t="s">
        <v>1</v>
      </c>
      <c r="N215" s="213" t="s">
        <v>47</v>
      </c>
      <c r="O215" s="71"/>
      <c r="P215" s="214">
        <f>O215*H215</f>
        <v>0</v>
      </c>
      <c r="Q215" s="214">
        <v>0.00014</v>
      </c>
      <c r="R215" s="214">
        <f>Q215*H215</f>
        <v>0.0060983999999999995</v>
      </c>
      <c r="S215" s="214">
        <v>0</v>
      </c>
      <c r="T215" s="215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6" t="s">
        <v>191</v>
      </c>
      <c r="AT215" s="216" t="s">
        <v>133</v>
      </c>
      <c r="AU215" s="216" t="s">
        <v>92</v>
      </c>
      <c r="AY215" s="17" t="s">
        <v>130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7" t="s">
        <v>90</v>
      </c>
      <c r="BK215" s="217">
        <f>ROUND(I215*H215,2)</f>
        <v>0</v>
      </c>
      <c r="BL215" s="17" t="s">
        <v>191</v>
      </c>
      <c r="BM215" s="216" t="s">
        <v>362</v>
      </c>
    </row>
    <row r="216" spans="1:65" s="2" customFormat="1" ht="21.75" customHeight="1">
      <c r="A216" s="34"/>
      <c r="B216" s="35"/>
      <c r="C216" s="205" t="s">
        <v>363</v>
      </c>
      <c r="D216" s="205" t="s">
        <v>133</v>
      </c>
      <c r="E216" s="206" t="s">
        <v>364</v>
      </c>
      <c r="F216" s="207" t="s">
        <v>365</v>
      </c>
      <c r="G216" s="208" t="s">
        <v>136</v>
      </c>
      <c r="H216" s="209">
        <v>43.56</v>
      </c>
      <c r="I216" s="210"/>
      <c r="J216" s="211">
        <f>ROUND(I216*H216,2)</f>
        <v>0</v>
      </c>
      <c r="K216" s="207" t="s">
        <v>137</v>
      </c>
      <c r="L216" s="39"/>
      <c r="M216" s="212" t="s">
        <v>1</v>
      </c>
      <c r="N216" s="213" t="s">
        <v>47</v>
      </c>
      <c r="O216" s="71"/>
      <c r="P216" s="214">
        <f>O216*H216</f>
        <v>0</v>
      </c>
      <c r="Q216" s="214">
        <v>0.00017</v>
      </c>
      <c r="R216" s="214">
        <f>Q216*H216</f>
        <v>0.007405200000000001</v>
      </c>
      <c r="S216" s="214">
        <v>0</v>
      </c>
      <c r="T216" s="215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6" t="s">
        <v>191</v>
      </c>
      <c r="AT216" s="216" t="s">
        <v>133</v>
      </c>
      <c r="AU216" s="216" t="s">
        <v>92</v>
      </c>
      <c r="AY216" s="17" t="s">
        <v>130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7" t="s">
        <v>90</v>
      </c>
      <c r="BK216" s="217">
        <f>ROUND(I216*H216,2)</f>
        <v>0</v>
      </c>
      <c r="BL216" s="17" t="s">
        <v>191</v>
      </c>
      <c r="BM216" s="216" t="s">
        <v>366</v>
      </c>
    </row>
    <row r="217" spans="2:63" s="12" customFormat="1" ht="22.9" customHeight="1">
      <c r="B217" s="190"/>
      <c r="C217" s="191"/>
      <c r="D217" s="192" t="s">
        <v>81</v>
      </c>
      <c r="E217" s="203" t="s">
        <v>367</v>
      </c>
      <c r="F217" s="203" t="s">
        <v>368</v>
      </c>
      <c r="G217" s="191"/>
      <c r="H217" s="191"/>
      <c r="I217" s="194"/>
      <c r="J217" s="204">
        <f>BK217</f>
        <v>0</v>
      </c>
      <c r="K217" s="191"/>
      <c r="L217" s="195"/>
      <c r="M217" s="196"/>
      <c r="N217" s="197"/>
      <c r="O217" s="197"/>
      <c r="P217" s="198">
        <f>SUM(P218:P228)</f>
        <v>0</v>
      </c>
      <c r="Q217" s="197"/>
      <c r="R217" s="198">
        <f>SUM(R218:R228)</f>
        <v>0.342657</v>
      </c>
      <c r="S217" s="197"/>
      <c r="T217" s="199">
        <f>SUM(T218:T228)</f>
        <v>0</v>
      </c>
      <c r="AR217" s="200" t="s">
        <v>92</v>
      </c>
      <c r="AT217" s="201" t="s">
        <v>81</v>
      </c>
      <c r="AU217" s="201" t="s">
        <v>90</v>
      </c>
      <c r="AY217" s="200" t="s">
        <v>130</v>
      </c>
      <c r="BK217" s="202">
        <f>SUM(BK218:BK228)</f>
        <v>0</v>
      </c>
    </row>
    <row r="218" spans="1:65" s="2" customFormat="1" ht="21.75" customHeight="1">
      <c r="A218" s="34"/>
      <c r="B218" s="35"/>
      <c r="C218" s="205" t="s">
        <v>369</v>
      </c>
      <c r="D218" s="205" t="s">
        <v>133</v>
      </c>
      <c r="E218" s="206" t="s">
        <v>370</v>
      </c>
      <c r="F218" s="207" t="s">
        <v>371</v>
      </c>
      <c r="G218" s="208" t="s">
        <v>136</v>
      </c>
      <c r="H218" s="209">
        <v>699.3</v>
      </c>
      <c r="I218" s="210"/>
      <c r="J218" s="211">
        <f>ROUND(I218*H218,2)</f>
        <v>0</v>
      </c>
      <c r="K218" s="207" t="s">
        <v>137</v>
      </c>
      <c r="L218" s="39"/>
      <c r="M218" s="212" t="s">
        <v>1</v>
      </c>
      <c r="N218" s="213" t="s">
        <v>47</v>
      </c>
      <c r="O218" s="71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6" t="s">
        <v>191</v>
      </c>
      <c r="AT218" s="216" t="s">
        <v>133</v>
      </c>
      <c r="AU218" s="216" t="s">
        <v>92</v>
      </c>
      <c r="AY218" s="17" t="s">
        <v>130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7" t="s">
        <v>90</v>
      </c>
      <c r="BK218" s="217">
        <f>ROUND(I218*H218,2)</f>
        <v>0</v>
      </c>
      <c r="BL218" s="17" t="s">
        <v>191</v>
      </c>
      <c r="BM218" s="216" t="s">
        <v>372</v>
      </c>
    </row>
    <row r="219" spans="2:51" s="13" customFormat="1" ht="12">
      <c r="B219" s="218"/>
      <c r="C219" s="219"/>
      <c r="D219" s="220" t="s">
        <v>140</v>
      </c>
      <c r="E219" s="221" t="s">
        <v>1</v>
      </c>
      <c r="F219" s="222" t="s">
        <v>373</v>
      </c>
      <c r="G219" s="219"/>
      <c r="H219" s="221" t="s">
        <v>1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140</v>
      </c>
      <c r="AU219" s="228" t="s">
        <v>92</v>
      </c>
      <c r="AV219" s="13" t="s">
        <v>90</v>
      </c>
      <c r="AW219" s="13" t="s">
        <v>35</v>
      </c>
      <c r="AX219" s="13" t="s">
        <v>82</v>
      </c>
      <c r="AY219" s="228" t="s">
        <v>130</v>
      </c>
    </row>
    <row r="220" spans="2:51" s="13" customFormat="1" ht="12">
      <c r="B220" s="218"/>
      <c r="C220" s="219"/>
      <c r="D220" s="220" t="s">
        <v>140</v>
      </c>
      <c r="E220" s="221" t="s">
        <v>1</v>
      </c>
      <c r="F220" s="222" t="s">
        <v>319</v>
      </c>
      <c r="G220" s="219"/>
      <c r="H220" s="221" t="s">
        <v>1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140</v>
      </c>
      <c r="AU220" s="228" t="s">
        <v>92</v>
      </c>
      <c r="AV220" s="13" t="s">
        <v>90</v>
      </c>
      <c r="AW220" s="13" t="s">
        <v>35</v>
      </c>
      <c r="AX220" s="13" t="s">
        <v>82</v>
      </c>
      <c r="AY220" s="228" t="s">
        <v>130</v>
      </c>
    </row>
    <row r="221" spans="2:51" s="14" customFormat="1" ht="12">
      <c r="B221" s="229"/>
      <c r="C221" s="230"/>
      <c r="D221" s="220" t="s">
        <v>140</v>
      </c>
      <c r="E221" s="231" t="s">
        <v>1</v>
      </c>
      <c r="F221" s="232" t="s">
        <v>374</v>
      </c>
      <c r="G221" s="230"/>
      <c r="H221" s="233">
        <v>493.5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140</v>
      </c>
      <c r="AU221" s="239" t="s">
        <v>92</v>
      </c>
      <c r="AV221" s="14" t="s">
        <v>92</v>
      </c>
      <c r="AW221" s="14" t="s">
        <v>35</v>
      </c>
      <c r="AX221" s="14" t="s">
        <v>82</v>
      </c>
      <c r="AY221" s="239" t="s">
        <v>130</v>
      </c>
    </row>
    <row r="222" spans="2:51" s="13" customFormat="1" ht="12">
      <c r="B222" s="218"/>
      <c r="C222" s="219"/>
      <c r="D222" s="220" t="s">
        <v>140</v>
      </c>
      <c r="E222" s="221" t="s">
        <v>1</v>
      </c>
      <c r="F222" s="222" t="s">
        <v>375</v>
      </c>
      <c r="G222" s="219"/>
      <c r="H222" s="221" t="s">
        <v>1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140</v>
      </c>
      <c r="AU222" s="228" t="s">
        <v>92</v>
      </c>
      <c r="AV222" s="13" t="s">
        <v>90</v>
      </c>
      <c r="AW222" s="13" t="s">
        <v>35</v>
      </c>
      <c r="AX222" s="13" t="s">
        <v>82</v>
      </c>
      <c r="AY222" s="228" t="s">
        <v>130</v>
      </c>
    </row>
    <row r="223" spans="2:51" s="14" customFormat="1" ht="12">
      <c r="B223" s="229"/>
      <c r="C223" s="230"/>
      <c r="D223" s="220" t="s">
        <v>140</v>
      </c>
      <c r="E223" s="231" t="s">
        <v>1</v>
      </c>
      <c r="F223" s="232" t="s">
        <v>376</v>
      </c>
      <c r="G223" s="230"/>
      <c r="H223" s="233">
        <v>132.66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140</v>
      </c>
      <c r="AU223" s="239" t="s">
        <v>92</v>
      </c>
      <c r="AV223" s="14" t="s">
        <v>92</v>
      </c>
      <c r="AW223" s="14" t="s">
        <v>35</v>
      </c>
      <c r="AX223" s="14" t="s">
        <v>82</v>
      </c>
      <c r="AY223" s="239" t="s">
        <v>130</v>
      </c>
    </row>
    <row r="224" spans="2:51" s="13" customFormat="1" ht="12">
      <c r="B224" s="218"/>
      <c r="C224" s="219"/>
      <c r="D224" s="220" t="s">
        <v>140</v>
      </c>
      <c r="E224" s="221" t="s">
        <v>1</v>
      </c>
      <c r="F224" s="222" t="s">
        <v>321</v>
      </c>
      <c r="G224" s="219"/>
      <c r="H224" s="221" t="s">
        <v>1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140</v>
      </c>
      <c r="AU224" s="228" t="s">
        <v>92</v>
      </c>
      <c r="AV224" s="13" t="s">
        <v>90</v>
      </c>
      <c r="AW224" s="13" t="s">
        <v>35</v>
      </c>
      <c r="AX224" s="13" t="s">
        <v>82</v>
      </c>
      <c r="AY224" s="228" t="s">
        <v>130</v>
      </c>
    </row>
    <row r="225" spans="2:51" s="14" customFormat="1" ht="12">
      <c r="B225" s="229"/>
      <c r="C225" s="230"/>
      <c r="D225" s="220" t="s">
        <v>140</v>
      </c>
      <c r="E225" s="231" t="s">
        <v>1</v>
      </c>
      <c r="F225" s="232" t="s">
        <v>377</v>
      </c>
      <c r="G225" s="230"/>
      <c r="H225" s="233">
        <v>73.14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140</v>
      </c>
      <c r="AU225" s="239" t="s">
        <v>92</v>
      </c>
      <c r="AV225" s="14" t="s">
        <v>92</v>
      </c>
      <c r="AW225" s="14" t="s">
        <v>35</v>
      </c>
      <c r="AX225" s="14" t="s">
        <v>82</v>
      </c>
      <c r="AY225" s="239" t="s">
        <v>130</v>
      </c>
    </row>
    <row r="226" spans="2:51" s="15" customFormat="1" ht="12">
      <c r="B226" s="240"/>
      <c r="C226" s="241"/>
      <c r="D226" s="220" t="s">
        <v>140</v>
      </c>
      <c r="E226" s="242" t="s">
        <v>1</v>
      </c>
      <c r="F226" s="243" t="s">
        <v>143</v>
      </c>
      <c r="G226" s="241"/>
      <c r="H226" s="244">
        <v>699.3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140</v>
      </c>
      <c r="AU226" s="250" t="s">
        <v>92</v>
      </c>
      <c r="AV226" s="15" t="s">
        <v>138</v>
      </c>
      <c r="AW226" s="15" t="s">
        <v>35</v>
      </c>
      <c r="AX226" s="15" t="s">
        <v>90</v>
      </c>
      <c r="AY226" s="250" t="s">
        <v>130</v>
      </c>
    </row>
    <row r="227" spans="1:65" s="2" customFormat="1" ht="21.75" customHeight="1">
      <c r="A227" s="34"/>
      <c r="B227" s="35"/>
      <c r="C227" s="205" t="s">
        <v>378</v>
      </c>
      <c r="D227" s="205" t="s">
        <v>133</v>
      </c>
      <c r="E227" s="206" t="s">
        <v>379</v>
      </c>
      <c r="F227" s="207" t="s">
        <v>380</v>
      </c>
      <c r="G227" s="208" t="s">
        <v>136</v>
      </c>
      <c r="H227" s="209">
        <v>699.3</v>
      </c>
      <c r="I227" s="210"/>
      <c r="J227" s="211">
        <f>ROUND(I227*H227,2)</f>
        <v>0</v>
      </c>
      <c r="K227" s="207" t="s">
        <v>137</v>
      </c>
      <c r="L227" s="39"/>
      <c r="M227" s="212" t="s">
        <v>1</v>
      </c>
      <c r="N227" s="213" t="s">
        <v>47</v>
      </c>
      <c r="O227" s="71"/>
      <c r="P227" s="214">
        <f>O227*H227</f>
        <v>0</v>
      </c>
      <c r="Q227" s="214">
        <v>0.0002</v>
      </c>
      <c r="R227" s="214">
        <f>Q227*H227</f>
        <v>0.13985999999999998</v>
      </c>
      <c r="S227" s="214">
        <v>0</v>
      </c>
      <c r="T227" s="21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6" t="s">
        <v>191</v>
      </c>
      <c r="AT227" s="216" t="s">
        <v>133</v>
      </c>
      <c r="AU227" s="216" t="s">
        <v>92</v>
      </c>
      <c r="AY227" s="17" t="s">
        <v>130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7" t="s">
        <v>90</v>
      </c>
      <c r="BK227" s="217">
        <f>ROUND(I227*H227,2)</f>
        <v>0</v>
      </c>
      <c r="BL227" s="17" t="s">
        <v>191</v>
      </c>
      <c r="BM227" s="216" t="s">
        <v>381</v>
      </c>
    </row>
    <row r="228" spans="1:65" s="2" customFormat="1" ht="21.75" customHeight="1">
      <c r="A228" s="34"/>
      <c r="B228" s="35"/>
      <c r="C228" s="205" t="s">
        <v>299</v>
      </c>
      <c r="D228" s="205" t="s">
        <v>133</v>
      </c>
      <c r="E228" s="206" t="s">
        <v>382</v>
      </c>
      <c r="F228" s="207" t="s">
        <v>383</v>
      </c>
      <c r="G228" s="208" t="s">
        <v>136</v>
      </c>
      <c r="H228" s="209">
        <v>699.3</v>
      </c>
      <c r="I228" s="210"/>
      <c r="J228" s="211">
        <f>ROUND(I228*H228,2)</f>
        <v>0</v>
      </c>
      <c r="K228" s="207" t="s">
        <v>137</v>
      </c>
      <c r="L228" s="39"/>
      <c r="M228" s="212" t="s">
        <v>1</v>
      </c>
      <c r="N228" s="213" t="s">
        <v>47</v>
      </c>
      <c r="O228" s="71"/>
      <c r="P228" s="214">
        <f>O228*H228</f>
        <v>0</v>
      </c>
      <c r="Q228" s="214">
        <v>0.00029</v>
      </c>
      <c r="R228" s="214">
        <f>Q228*H228</f>
        <v>0.20279699999999998</v>
      </c>
      <c r="S228" s="214">
        <v>0</v>
      </c>
      <c r="T228" s="215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6" t="s">
        <v>191</v>
      </c>
      <c r="AT228" s="216" t="s">
        <v>133</v>
      </c>
      <c r="AU228" s="216" t="s">
        <v>92</v>
      </c>
      <c r="AY228" s="17" t="s">
        <v>130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7" t="s">
        <v>90</v>
      </c>
      <c r="BK228" s="217">
        <f>ROUND(I228*H228,2)</f>
        <v>0</v>
      </c>
      <c r="BL228" s="17" t="s">
        <v>191</v>
      </c>
      <c r="BM228" s="216" t="s">
        <v>384</v>
      </c>
    </row>
    <row r="229" spans="2:63" s="12" customFormat="1" ht="25.9" customHeight="1">
      <c r="B229" s="190"/>
      <c r="C229" s="191"/>
      <c r="D229" s="192" t="s">
        <v>81</v>
      </c>
      <c r="E229" s="193" t="s">
        <v>209</v>
      </c>
      <c r="F229" s="193" t="s">
        <v>210</v>
      </c>
      <c r="G229" s="191"/>
      <c r="H229" s="191"/>
      <c r="I229" s="194"/>
      <c r="J229" s="177">
        <f>BK229</f>
        <v>0</v>
      </c>
      <c r="K229" s="191"/>
      <c r="L229" s="195"/>
      <c r="M229" s="196"/>
      <c r="N229" s="197"/>
      <c r="O229" s="197"/>
      <c r="P229" s="198">
        <f>SUM(P230:P232)</f>
        <v>0</v>
      </c>
      <c r="Q229" s="197"/>
      <c r="R229" s="198">
        <f>SUM(R230:R232)</f>
        <v>0</v>
      </c>
      <c r="S229" s="197"/>
      <c r="T229" s="199">
        <f>SUM(T230:T232)</f>
        <v>0</v>
      </c>
      <c r="AR229" s="200" t="s">
        <v>138</v>
      </c>
      <c r="AT229" s="201" t="s">
        <v>81</v>
      </c>
      <c r="AU229" s="201" t="s">
        <v>82</v>
      </c>
      <c r="AY229" s="200" t="s">
        <v>130</v>
      </c>
      <c r="BK229" s="202">
        <f>SUM(BK230:BK232)</f>
        <v>0</v>
      </c>
    </row>
    <row r="230" spans="1:65" s="2" customFormat="1" ht="16.5" customHeight="1">
      <c r="A230" s="34"/>
      <c r="B230" s="35"/>
      <c r="C230" s="205" t="s">
        <v>385</v>
      </c>
      <c r="D230" s="205" t="s">
        <v>133</v>
      </c>
      <c r="E230" s="206" t="s">
        <v>212</v>
      </c>
      <c r="F230" s="207" t="s">
        <v>386</v>
      </c>
      <c r="G230" s="208" t="s">
        <v>214</v>
      </c>
      <c r="H230" s="209">
        <v>2</v>
      </c>
      <c r="I230" s="210"/>
      <c r="J230" s="211">
        <f>ROUND(I230*H230,2)</f>
        <v>0</v>
      </c>
      <c r="K230" s="207" t="s">
        <v>1</v>
      </c>
      <c r="L230" s="39"/>
      <c r="M230" s="212" t="s">
        <v>1</v>
      </c>
      <c r="N230" s="213" t="s">
        <v>47</v>
      </c>
      <c r="O230" s="71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6" t="s">
        <v>215</v>
      </c>
      <c r="AT230" s="216" t="s">
        <v>133</v>
      </c>
      <c r="AU230" s="216" t="s">
        <v>90</v>
      </c>
      <c r="AY230" s="17" t="s">
        <v>130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7" t="s">
        <v>90</v>
      </c>
      <c r="BK230" s="217">
        <f>ROUND(I230*H230,2)</f>
        <v>0</v>
      </c>
      <c r="BL230" s="17" t="s">
        <v>215</v>
      </c>
      <c r="BM230" s="216" t="s">
        <v>387</v>
      </c>
    </row>
    <row r="231" spans="1:65" s="2" customFormat="1" ht="16.5" customHeight="1">
      <c r="A231" s="34"/>
      <c r="B231" s="35"/>
      <c r="C231" s="205" t="s">
        <v>388</v>
      </c>
      <c r="D231" s="205" t="s">
        <v>133</v>
      </c>
      <c r="E231" s="206" t="s">
        <v>389</v>
      </c>
      <c r="F231" s="207" t="s">
        <v>390</v>
      </c>
      <c r="G231" s="208" t="s">
        <v>214</v>
      </c>
      <c r="H231" s="209">
        <v>1</v>
      </c>
      <c r="I231" s="210"/>
      <c r="J231" s="211">
        <f>ROUND(I231*H231,2)</f>
        <v>0</v>
      </c>
      <c r="K231" s="207" t="s">
        <v>1</v>
      </c>
      <c r="L231" s="39"/>
      <c r="M231" s="212" t="s">
        <v>1</v>
      </c>
      <c r="N231" s="213" t="s">
        <v>47</v>
      </c>
      <c r="O231" s="71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6" t="s">
        <v>215</v>
      </c>
      <c r="AT231" s="216" t="s">
        <v>133</v>
      </c>
      <c r="AU231" s="216" t="s">
        <v>90</v>
      </c>
      <c r="AY231" s="17" t="s">
        <v>130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7" t="s">
        <v>90</v>
      </c>
      <c r="BK231" s="217">
        <f>ROUND(I231*H231,2)</f>
        <v>0</v>
      </c>
      <c r="BL231" s="17" t="s">
        <v>215</v>
      </c>
      <c r="BM231" s="216" t="s">
        <v>391</v>
      </c>
    </row>
    <row r="232" spans="1:65" s="2" customFormat="1" ht="16.5" customHeight="1">
      <c r="A232" s="34"/>
      <c r="B232" s="35"/>
      <c r="C232" s="205" t="s">
        <v>392</v>
      </c>
      <c r="D232" s="205" t="s">
        <v>133</v>
      </c>
      <c r="E232" s="206" t="s">
        <v>393</v>
      </c>
      <c r="F232" s="207" t="s">
        <v>394</v>
      </c>
      <c r="G232" s="208" t="s">
        <v>214</v>
      </c>
      <c r="H232" s="209">
        <v>1</v>
      </c>
      <c r="I232" s="210"/>
      <c r="J232" s="211">
        <f>ROUND(I232*H232,2)</f>
        <v>0</v>
      </c>
      <c r="K232" s="207" t="s">
        <v>1</v>
      </c>
      <c r="L232" s="39"/>
      <c r="M232" s="212" t="s">
        <v>1</v>
      </c>
      <c r="N232" s="213" t="s">
        <v>47</v>
      </c>
      <c r="O232" s="71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6" t="s">
        <v>215</v>
      </c>
      <c r="AT232" s="216" t="s">
        <v>133</v>
      </c>
      <c r="AU232" s="216" t="s">
        <v>90</v>
      </c>
      <c r="AY232" s="17" t="s">
        <v>130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7" t="s">
        <v>90</v>
      </c>
      <c r="BK232" s="217">
        <f>ROUND(I232*H232,2)</f>
        <v>0</v>
      </c>
      <c r="BL232" s="17" t="s">
        <v>215</v>
      </c>
      <c r="BM232" s="216" t="s">
        <v>395</v>
      </c>
    </row>
    <row r="233" spans="1:63" s="2" customFormat="1" ht="49.9" customHeight="1">
      <c r="A233" s="34"/>
      <c r="B233" s="35"/>
      <c r="C233" s="36"/>
      <c r="D233" s="36"/>
      <c r="E233" s="193" t="s">
        <v>217</v>
      </c>
      <c r="F233" s="193" t="s">
        <v>218</v>
      </c>
      <c r="G233" s="36"/>
      <c r="H233" s="36"/>
      <c r="I233" s="115"/>
      <c r="J233" s="177">
        <f>BK233</f>
        <v>0</v>
      </c>
      <c r="K233" s="36"/>
      <c r="L233" s="39"/>
      <c r="M233" s="251"/>
      <c r="N233" s="252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81</v>
      </c>
      <c r="AU233" s="17" t="s">
        <v>82</v>
      </c>
      <c r="AY233" s="17" t="s">
        <v>219</v>
      </c>
      <c r="BK233" s="217">
        <f>SUM(BK234:BK238)</f>
        <v>0</v>
      </c>
    </row>
    <row r="234" spans="1:63" s="2" customFormat="1" ht="16.35" customHeight="1">
      <c r="A234" s="34"/>
      <c r="B234" s="35"/>
      <c r="C234" s="253" t="s">
        <v>1</v>
      </c>
      <c r="D234" s="253" t="s">
        <v>133</v>
      </c>
      <c r="E234" s="254" t="s">
        <v>1</v>
      </c>
      <c r="F234" s="255" t="s">
        <v>1</v>
      </c>
      <c r="G234" s="256" t="s">
        <v>1</v>
      </c>
      <c r="H234" s="257"/>
      <c r="I234" s="258"/>
      <c r="J234" s="259">
        <f>BK234</f>
        <v>0</v>
      </c>
      <c r="K234" s="260"/>
      <c r="L234" s="39"/>
      <c r="M234" s="261" t="s">
        <v>1</v>
      </c>
      <c r="N234" s="262" t="s">
        <v>47</v>
      </c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219</v>
      </c>
      <c r="AU234" s="17" t="s">
        <v>90</v>
      </c>
      <c r="AY234" s="17" t="s">
        <v>219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7" t="s">
        <v>90</v>
      </c>
      <c r="BK234" s="217">
        <f>I234*H234</f>
        <v>0</v>
      </c>
    </row>
    <row r="235" spans="1:63" s="2" customFormat="1" ht="16.35" customHeight="1">
      <c r="A235" s="34"/>
      <c r="B235" s="35"/>
      <c r="C235" s="253" t="s">
        <v>1</v>
      </c>
      <c r="D235" s="253" t="s">
        <v>133</v>
      </c>
      <c r="E235" s="254" t="s">
        <v>1</v>
      </c>
      <c r="F235" s="255" t="s">
        <v>1</v>
      </c>
      <c r="G235" s="256" t="s">
        <v>1</v>
      </c>
      <c r="H235" s="257"/>
      <c r="I235" s="258"/>
      <c r="J235" s="259">
        <f>BK235</f>
        <v>0</v>
      </c>
      <c r="K235" s="260"/>
      <c r="L235" s="39"/>
      <c r="M235" s="261" t="s">
        <v>1</v>
      </c>
      <c r="N235" s="262" t="s">
        <v>47</v>
      </c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219</v>
      </c>
      <c r="AU235" s="17" t="s">
        <v>90</v>
      </c>
      <c r="AY235" s="17" t="s">
        <v>219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7" t="s">
        <v>90</v>
      </c>
      <c r="BK235" s="217">
        <f>I235*H235</f>
        <v>0</v>
      </c>
    </row>
    <row r="236" spans="1:63" s="2" customFormat="1" ht="16.35" customHeight="1">
      <c r="A236" s="34"/>
      <c r="B236" s="35"/>
      <c r="C236" s="253" t="s">
        <v>1</v>
      </c>
      <c r="D236" s="253" t="s">
        <v>133</v>
      </c>
      <c r="E236" s="254" t="s">
        <v>1</v>
      </c>
      <c r="F236" s="255" t="s">
        <v>1</v>
      </c>
      <c r="G236" s="256" t="s">
        <v>1</v>
      </c>
      <c r="H236" s="257"/>
      <c r="I236" s="258"/>
      <c r="J236" s="259">
        <f>BK236</f>
        <v>0</v>
      </c>
      <c r="K236" s="260"/>
      <c r="L236" s="39"/>
      <c r="M236" s="261" t="s">
        <v>1</v>
      </c>
      <c r="N236" s="262" t="s">
        <v>47</v>
      </c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219</v>
      </c>
      <c r="AU236" s="17" t="s">
        <v>90</v>
      </c>
      <c r="AY236" s="17" t="s">
        <v>219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7" t="s">
        <v>90</v>
      </c>
      <c r="BK236" s="217">
        <f>I236*H236</f>
        <v>0</v>
      </c>
    </row>
    <row r="237" spans="1:63" s="2" customFormat="1" ht="16.35" customHeight="1">
      <c r="A237" s="34"/>
      <c r="B237" s="35"/>
      <c r="C237" s="253" t="s">
        <v>1</v>
      </c>
      <c r="D237" s="253" t="s">
        <v>133</v>
      </c>
      <c r="E237" s="254" t="s">
        <v>1</v>
      </c>
      <c r="F237" s="255" t="s">
        <v>1</v>
      </c>
      <c r="G237" s="256" t="s">
        <v>1</v>
      </c>
      <c r="H237" s="257"/>
      <c r="I237" s="258"/>
      <c r="J237" s="259">
        <f>BK237</f>
        <v>0</v>
      </c>
      <c r="K237" s="260"/>
      <c r="L237" s="39"/>
      <c r="M237" s="261" t="s">
        <v>1</v>
      </c>
      <c r="N237" s="262" t="s">
        <v>47</v>
      </c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219</v>
      </c>
      <c r="AU237" s="17" t="s">
        <v>90</v>
      </c>
      <c r="AY237" s="17" t="s">
        <v>219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7" t="s">
        <v>90</v>
      </c>
      <c r="BK237" s="217">
        <f>I237*H237</f>
        <v>0</v>
      </c>
    </row>
    <row r="238" spans="1:63" s="2" customFormat="1" ht="16.35" customHeight="1">
      <c r="A238" s="34"/>
      <c r="B238" s="35"/>
      <c r="C238" s="253" t="s">
        <v>1</v>
      </c>
      <c r="D238" s="253" t="s">
        <v>133</v>
      </c>
      <c r="E238" s="254" t="s">
        <v>1</v>
      </c>
      <c r="F238" s="255" t="s">
        <v>1</v>
      </c>
      <c r="G238" s="256" t="s">
        <v>1</v>
      </c>
      <c r="H238" s="257"/>
      <c r="I238" s="258"/>
      <c r="J238" s="259">
        <f>BK238</f>
        <v>0</v>
      </c>
      <c r="K238" s="260"/>
      <c r="L238" s="39"/>
      <c r="M238" s="261" t="s">
        <v>1</v>
      </c>
      <c r="N238" s="262" t="s">
        <v>47</v>
      </c>
      <c r="O238" s="263"/>
      <c r="P238" s="263"/>
      <c r="Q238" s="263"/>
      <c r="R238" s="263"/>
      <c r="S238" s="263"/>
      <c r="T238" s="26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219</v>
      </c>
      <c r="AU238" s="17" t="s">
        <v>90</v>
      </c>
      <c r="AY238" s="17" t="s">
        <v>219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7" t="s">
        <v>90</v>
      </c>
      <c r="BK238" s="217">
        <f>I238*H238</f>
        <v>0</v>
      </c>
    </row>
    <row r="239" spans="1:31" s="2" customFormat="1" ht="6.95" customHeight="1">
      <c r="A239" s="34"/>
      <c r="B239" s="54"/>
      <c r="C239" s="55"/>
      <c r="D239" s="55"/>
      <c r="E239" s="55"/>
      <c r="F239" s="55"/>
      <c r="G239" s="55"/>
      <c r="H239" s="55"/>
      <c r="I239" s="152"/>
      <c r="J239" s="55"/>
      <c r="K239" s="55"/>
      <c r="L239" s="39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sheetProtection algorithmName="SHA-512" hashValue="w6h3VYhMoysRDFJUEUQg0A1Inf9Gmll/aN5EGZ8SkKzghlIPmNiDC6O0VYUN5xbUk9LhiU+OZdGJurLI7GLJHw==" saltValue="d2Sejni1NlZSP7R+mJui/SVlhY8G4sexrTWsmERPiOyo+1dH5b8zwaxK/J7wvGqSBX3FdFDuJq+Tg7Z/LtIbpw==" spinCount="100000" sheet="1" objects="1" scenarios="1" formatColumns="0" formatRows="0" autoFilter="0"/>
  <autoFilter ref="C128:K238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234:D239">
      <formula1>"K, M"</formula1>
    </dataValidation>
    <dataValidation type="list" allowBlank="1" showInputMessage="1" showErrorMessage="1" error="Povoleny jsou hodnoty základní, snížená, zákl. přenesená, sníž. přenesená, nulová." sqref="N234:N239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7" t="s">
        <v>98</v>
      </c>
    </row>
    <row r="3" spans="2:46" s="1" customFormat="1" ht="6.95" customHeight="1" hidden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90</v>
      </c>
    </row>
    <row r="4" spans="2:46" s="1" customFormat="1" ht="24.95" customHeight="1" hidden="1">
      <c r="B4" s="20"/>
      <c r="D4" s="112" t="s">
        <v>99</v>
      </c>
      <c r="I4" s="108"/>
      <c r="L4" s="20"/>
      <c r="M4" s="113" t="s">
        <v>10</v>
      </c>
      <c r="AT4" s="17" t="s">
        <v>4</v>
      </c>
    </row>
    <row r="5" spans="2:12" s="1" customFormat="1" ht="6.95" customHeight="1" hidden="1">
      <c r="B5" s="20"/>
      <c r="I5" s="108"/>
      <c r="L5" s="20"/>
    </row>
    <row r="6" spans="2:12" s="1" customFormat="1" ht="12" customHeight="1" hidden="1">
      <c r="B6" s="20"/>
      <c r="D6" s="114" t="s">
        <v>16</v>
      </c>
      <c r="I6" s="108"/>
      <c r="L6" s="20"/>
    </row>
    <row r="7" spans="2:12" s="1" customFormat="1" ht="16.5" customHeight="1" hidden="1">
      <c r="B7" s="20"/>
      <c r="E7" s="314" t="str">
        <f>'Rekapitulace stavby'!K6</f>
        <v>Výtah Dětská nemocnice</v>
      </c>
      <c r="F7" s="315"/>
      <c r="G7" s="315"/>
      <c r="H7" s="315"/>
      <c r="I7" s="108"/>
      <c r="L7" s="20"/>
    </row>
    <row r="8" spans="1:31" s="2" customFormat="1" ht="12" customHeight="1" hidden="1">
      <c r="A8" s="34"/>
      <c r="B8" s="39"/>
      <c r="C8" s="34"/>
      <c r="D8" s="114" t="s">
        <v>100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16" t="s">
        <v>396</v>
      </c>
      <c r="F9" s="317"/>
      <c r="G9" s="317"/>
      <c r="H9" s="317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18. 2. 2020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4" t="s">
        <v>30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18" t="str">
        <f>'Rekapitulace stavby'!E14</f>
        <v>Vyplň údaj</v>
      </c>
      <c r="F18" s="319"/>
      <c r="G18" s="319"/>
      <c r="H18" s="319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4" t="s">
        <v>32</v>
      </c>
      <c r="E20" s="34"/>
      <c r="F20" s="34"/>
      <c r="G20" s="34"/>
      <c r="H20" s="34"/>
      <c r="I20" s="117" t="s">
        <v>25</v>
      </c>
      <c r="J20" s="116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6" t="s">
        <v>34</v>
      </c>
      <c r="F21" s="34"/>
      <c r="G21" s="34"/>
      <c r="H21" s="34"/>
      <c r="I21" s="117" t="s">
        <v>28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4" t="s">
        <v>36</v>
      </c>
      <c r="E23" s="34"/>
      <c r="F23" s="34"/>
      <c r="G23" s="34"/>
      <c r="H23" s="34"/>
      <c r="I23" s="117" t="s">
        <v>25</v>
      </c>
      <c r="J23" s="116" t="s">
        <v>37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6" t="s">
        <v>38</v>
      </c>
      <c r="F24" s="34"/>
      <c r="G24" s="34"/>
      <c r="H24" s="34"/>
      <c r="I24" s="117" t="s">
        <v>28</v>
      </c>
      <c r="J24" s="116" t="s">
        <v>39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4" t="s">
        <v>40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95.25" customHeight="1" hidden="1">
      <c r="A27" s="119"/>
      <c r="B27" s="120"/>
      <c r="C27" s="119"/>
      <c r="D27" s="119"/>
      <c r="E27" s="320" t="s">
        <v>41</v>
      </c>
      <c r="F27" s="320"/>
      <c r="G27" s="320"/>
      <c r="H27" s="320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42</v>
      </c>
      <c r="E30" s="34"/>
      <c r="F30" s="34"/>
      <c r="G30" s="34"/>
      <c r="H30" s="34"/>
      <c r="I30" s="115"/>
      <c r="J30" s="126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44</v>
      </c>
      <c r="G32" s="34"/>
      <c r="H32" s="34"/>
      <c r="I32" s="128" t="s">
        <v>43</v>
      </c>
      <c r="J32" s="127" t="s">
        <v>45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9" t="s">
        <v>46</v>
      </c>
      <c r="E33" s="114" t="s">
        <v>47</v>
      </c>
      <c r="F33" s="130">
        <f>ROUND((ROUND((SUM(BE118:BE123)),2)+SUM(BE125:BE129)),2)</f>
        <v>0</v>
      </c>
      <c r="G33" s="34"/>
      <c r="H33" s="34"/>
      <c r="I33" s="131">
        <v>0.21</v>
      </c>
      <c r="J33" s="130">
        <f>ROUND((ROUND(((SUM(BE118:BE123))*I33),2)+(SUM(BE125:BE129)*I33)),2)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4" t="s">
        <v>48</v>
      </c>
      <c r="F34" s="130">
        <f>ROUND((ROUND((SUM(BF118:BF123)),2)+SUM(BF125:BF129)),2)</f>
        <v>0</v>
      </c>
      <c r="G34" s="34"/>
      <c r="H34" s="34"/>
      <c r="I34" s="131">
        <v>0.15</v>
      </c>
      <c r="J34" s="130">
        <f>ROUND((ROUND(((SUM(BF118:BF123))*I34),2)+(SUM(BF125:BF129)*I34)),2)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49</v>
      </c>
      <c r="F35" s="130">
        <f>ROUND((ROUND((SUM(BG118:BG123)),2)+SUM(BG125:BG129)),2)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50</v>
      </c>
      <c r="F36" s="130">
        <f>ROUND((ROUND((SUM(BH118:BH123)),2)+SUM(BH125:BH129)),2)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51</v>
      </c>
      <c r="F37" s="130">
        <f>ROUND((ROUND((SUM(BI118:BI123)),2)+SUM(BI125:BI129)),2)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2"/>
      <c r="D39" s="133" t="s">
        <v>52</v>
      </c>
      <c r="E39" s="134"/>
      <c r="F39" s="134"/>
      <c r="G39" s="135" t="s">
        <v>53</v>
      </c>
      <c r="H39" s="136" t="s">
        <v>54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I41" s="108"/>
      <c r="L41" s="20"/>
    </row>
    <row r="42" spans="2:12" s="1" customFormat="1" ht="14.45" customHeight="1" hidden="1">
      <c r="B42" s="20"/>
      <c r="I42" s="108"/>
      <c r="L42" s="20"/>
    </row>
    <row r="43" spans="2:12" s="1" customFormat="1" ht="14.45" customHeight="1" hidden="1">
      <c r="B43" s="20"/>
      <c r="I43" s="108"/>
      <c r="L43" s="20"/>
    </row>
    <row r="44" spans="2:12" s="1" customFormat="1" ht="14.45" customHeight="1" hidden="1">
      <c r="B44" s="20"/>
      <c r="I44" s="108"/>
      <c r="L44" s="20"/>
    </row>
    <row r="45" spans="2:12" s="1" customFormat="1" ht="14.45" customHeight="1" hidden="1">
      <c r="B45" s="20"/>
      <c r="I45" s="108"/>
      <c r="L45" s="20"/>
    </row>
    <row r="46" spans="2:12" s="1" customFormat="1" ht="14.45" customHeight="1" hidden="1">
      <c r="B46" s="20"/>
      <c r="I46" s="108"/>
      <c r="L46" s="20"/>
    </row>
    <row r="47" spans="2:12" s="1" customFormat="1" ht="14.45" customHeight="1" hidden="1">
      <c r="B47" s="20"/>
      <c r="I47" s="108"/>
      <c r="L47" s="20"/>
    </row>
    <row r="48" spans="2:12" s="1" customFormat="1" ht="14.45" customHeight="1" hidden="1">
      <c r="B48" s="20"/>
      <c r="I48" s="108"/>
      <c r="L48" s="20"/>
    </row>
    <row r="49" spans="2:12" s="1" customFormat="1" ht="14.45" customHeight="1" hidden="1">
      <c r="B49" s="20"/>
      <c r="I49" s="108"/>
      <c r="L49" s="20"/>
    </row>
    <row r="50" spans="2:12" s="2" customFormat="1" ht="14.45" customHeight="1" hidden="1">
      <c r="B50" s="51"/>
      <c r="D50" s="140" t="s">
        <v>55</v>
      </c>
      <c r="E50" s="141"/>
      <c r="F50" s="141"/>
      <c r="G50" s="140" t="s">
        <v>56</v>
      </c>
      <c r="H50" s="141"/>
      <c r="I50" s="142"/>
      <c r="J50" s="141"/>
      <c r="K50" s="141"/>
      <c r="L50" s="51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4"/>
      <c r="B61" s="39"/>
      <c r="C61" s="34"/>
      <c r="D61" s="143" t="s">
        <v>57</v>
      </c>
      <c r="E61" s="144"/>
      <c r="F61" s="145" t="s">
        <v>58</v>
      </c>
      <c r="G61" s="143" t="s">
        <v>57</v>
      </c>
      <c r="H61" s="144"/>
      <c r="I61" s="146"/>
      <c r="J61" s="147" t="s">
        <v>58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4"/>
      <c r="B65" s="39"/>
      <c r="C65" s="34"/>
      <c r="D65" s="140" t="s">
        <v>59</v>
      </c>
      <c r="E65" s="148"/>
      <c r="F65" s="148"/>
      <c r="G65" s="140" t="s">
        <v>60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4"/>
      <c r="B76" s="39"/>
      <c r="C76" s="34"/>
      <c r="D76" s="143" t="s">
        <v>57</v>
      </c>
      <c r="E76" s="144"/>
      <c r="F76" s="145" t="s">
        <v>58</v>
      </c>
      <c r="G76" s="143" t="s">
        <v>57</v>
      </c>
      <c r="H76" s="144"/>
      <c r="I76" s="146"/>
      <c r="J76" s="147" t="s">
        <v>58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1" t="str">
        <f>E7</f>
        <v>Výtah Dětská nemocnice</v>
      </c>
      <c r="F85" s="322"/>
      <c r="G85" s="322"/>
      <c r="H85" s="322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3" t="str">
        <f>E9</f>
        <v>03 - VRN</v>
      </c>
      <c r="F87" s="323"/>
      <c r="G87" s="323"/>
      <c r="H87" s="323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Černopolní 9, Černá pole, Brno 613 00</v>
      </c>
      <c r="G89" s="36"/>
      <c r="H89" s="36"/>
      <c r="I89" s="117" t="s">
        <v>22</v>
      </c>
      <c r="J89" s="66" t="str">
        <f>IF(J12="","",J12)</f>
        <v>18. 2. 2020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Fakultní nemocnice Brno</v>
      </c>
      <c r="G91" s="36"/>
      <c r="H91" s="36"/>
      <c r="I91" s="117" t="s">
        <v>32</v>
      </c>
      <c r="J91" s="32" t="str">
        <f>E21</f>
        <v>Ing. et Ing. Pavel Vyskočil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117" t="s">
        <v>36</v>
      </c>
      <c r="J92" s="32" t="str">
        <f>E24</f>
        <v>STAGA stavební agentura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103</v>
      </c>
      <c r="D94" s="157"/>
      <c r="E94" s="157"/>
      <c r="F94" s="157"/>
      <c r="G94" s="157"/>
      <c r="H94" s="157"/>
      <c r="I94" s="158"/>
      <c r="J94" s="159" t="s">
        <v>104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105</v>
      </c>
      <c r="D96" s="36"/>
      <c r="E96" s="36"/>
      <c r="F96" s="36"/>
      <c r="G96" s="36"/>
      <c r="H96" s="36"/>
      <c r="I96" s="115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61"/>
      <c r="C97" s="162"/>
      <c r="D97" s="163" t="s">
        <v>397</v>
      </c>
      <c r="E97" s="164"/>
      <c r="F97" s="164"/>
      <c r="G97" s="164"/>
      <c r="H97" s="164"/>
      <c r="I97" s="165"/>
      <c r="J97" s="166">
        <f>J119</f>
        <v>0</v>
      </c>
      <c r="K97" s="162"/>
      <c r="L97" s="167"/>
    </row>
    <row r="98" spans="2:12" s="9" customFormat="1" ht="21.75" customHeight="1">
      <c r="B98" s="161"/>
      <c r="C98" s="162"/>
      <c r="D98" s="175" t="s">
        <v>114</v>
      </c>
      <c r="E98" s="162"/>
      <c r="F98" s="162"/>
      <c r="G98" s="162"/>
      <c r="H98" s="162"/>
      <c r="I98" s="176"/>
      <c r="J98" s="177">
        <f>J124</f>
        <v>0</v>
      </c>
      <c r="K98" s="162"/>
      <c r="L98" s="167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15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152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155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115</v>
      </c>
      <c r="D105" s="36"/>
      <c r="E105" s="36"/>
      <c r="F105" s="36"/>
      <c r="G105" s="36"/>
      <c r="H105" s="36"/>
      <c r="I105" s="115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115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21" t="str">
        <f>E7</f>
        <v>Výtah Dětská nemocnice</v>
      </c>
      <c r="F108" s="322"/>
      <c r="G108" s="322"/>
      <c r="H108" s="322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100</v>
      </c>
      <c r="D109" s="36"/>
      <c r="E109" s="36"/>
      <c r="F109" s="36"/>
      <c r="G109" s="36"/>
      <c r="H109" s="36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93" t="str">
        <f>E9</f>
        <v>03 - VRN</v>
      </c>
      <c r="F110" s="323"/>
      <c r="G110" s="323"/>
      <c r="H110" s="323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>Černopolní 9, Černá pole, Brno 613 00</v>
      </c>
      <c r="G112" s="36"/>
      <c r="H112" s="36"/>
      <c r="I112" s="117" t="s">
        <v>22</v>
      </c>
      <c r="J112" s="66" t="str">
        <f>IF(J12="","",J12)</f>
        <v>18. 2. 2020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5.7" customHeight="1">
      <c r="A114" s="34"/>
      <c r="B114" s="35"/>
      <c r="C114" s="29" t="s">
        <v>24</v>
      </c>
      <c r="D114" s="36"/>
      <c r="E114" s="36"/>
      <c r="F114" s="27" t="str">
        <f>E15</f>
        <v>Fakultní nemocnice Brno</v>
      </c>
      <c r="G114" s="36"/>
      <c r="H114" s="36"/>
      <c r="I114" s="117" t="s">
        <v>32</v>
      </c>
      <c r="J114" s="32" t="str">
        <f>E21</f>
        <v>Ing. et Ing. Pavel Vyskočil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5.7" customHeight="1">
      <c r="A115" s="34"/>
      <c r="B115" s="35"/>
      <c r="C115" s="29" t="s">
        <v>30</v>
      </c>
      <c r="D115" s="36"/>
      <c r="E115" s="36"/>
      <c r="F115" s="27" t="str">
        <f>IF(E18="","",E18)</f>
        <v>Vyplň údaj</v>
      </c>
      <c r="G115" s="36"/>
      <c r="H115" s="36"/>
      <c r="I115" s="117" t="s">
        <v>36</v>
      </c>
      <c r="J115" s="32" t="str">
        <f>E24</f>
        <v>STAGA stavební agentura s.r.o.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78"/>
      <c r="B117" s="179"/>
      <c r="C117" s="180" t="s">
        <v>116</v>
      </c>
      <c r="D117" s="181" t="s">
        <v>67</v>
      </c>
      <c r="E117" s="181" t="s">
        <v>63</v>
      </c>
      <c r="F117" s="181" t="s">
        <v>64</v>
      </c>
      <c r="G117" s="181" t="s">
        <v>117</v>
      </c>
      <c r="H117" s="181" t="s">
        <v>118</v>
      </c>
      <c r="I117" s="182" t="s">
        <v>119</v>
      </c>
      <c r="J117" s="181" t="s">
        <v>104</v>
      </c>
      <c r="K117" s="183" t="s">
        <v>120</v>
      </c>
      <c r="L117" s="184"/>
      <c r="M117" s="75" t="s">
        <v>1</v>
      </c>
      <c r="N117" s="76" t="s">
        <v>46</v>
      </c>
      <c r="O117" s="76" t="s">
        <v>121</v>
      </c>
      <c r="P117" s="76" t="s">
        <v>122</v>
      </c>
      <c r="Q117" s="76" t="s">
        <v>123</v>
      </c>
      <c r="R117" s="76" t="s">
        <v>124</v>
      </c>
      <c r="S117" s="76" t="s">
        <v>125</v>
      </c>
      <c r="T117" s="77" t="s">
        <v>126</v>
      </c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</row>
    <row r="118" spans="1:63" s="2" customFormat="1" ht="22.9" customHeight="1">
      <c r="A118" s="34"/>
      <c r="B118" s="35"/>
      <c r="C118" s="82" t="s">
        <v>127</v>
      </c>
      <c r="D118" s="36"/>
      <c r="E118" s="36"/>
      <c r="F118" s="36"/>
      <c r="G118" s="36"/>
      <c r="H118" s="36"/>
      <c r="I118" s="115"/>
      <c r="J118" s="185">
        <f>BK118</f>
        <v>0</v>
      </c>
      <c r="K118" s="36"/>
      <c r="L118" s="39"/>
      <c r="M118" s="78"/>
      <c r="N118" s="186"/>
      <c r="O118" s="79"/>
      <c r="P118" s="187">
        <f>P119+P124</f>
        <v>0</v>
      </c>
      <c r="Q118" s="79"/>
      <c r="R118" s="187">
        <f>R119+R124</f>
        <v>0</v>
      </c>
      <c r="S118" s="79"/>
      <c r="T118" s="188">
        <f>T119+T124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81</v>
      </c>
      <c r="AU118" s="17" t="s">
        <v>106</v>
      </c>
      <c r="BK118" s="189">
        <f>BK119+BK124</f>
        <v>0</v>
      </c>
    </row>
    <row r="119" spans="2:63" s="12" customFormat="1" ht="25.9" customHeight="1">
      <c r="B119" s="190"/>
      <c r="C119" s="191"/>
      <c r="D119" s="192" t="s">
        <v>81</v>
      </c>
      <c r="E119" s="193" t="s">
        <v>97</v>
      </c>
      <c r="F119" s="193" t="s">
        <v>398</v>
      </c>
      <c r="G119" s="191"/>
      <c r="H119" s="191"/>
      <c r="I119" s="194"/>
      <c r="J119" s="177">
        <f>BK119</f>
        <v>0</v>
      </c>
      <c r="K119" s="191"/>
      <c r="L119" s="195"/>
      <c r="M119" s="196"/>
      <c r="N119" s="197"/>
      <c r="O119" s="197"/>
      <c r="P119" s="198">
        <f>SUM(P120:P123)</f>
        <v>0</v>
      </c>
      <c r="Q119" s="197"/>
      <c r="R119" s="198">
        <f>SUM(R120:R123)</f>
        <v>0</v>
      </c>
      <c r="S119" s="197"/>
      <c r="T119" s="199">
        <f>SUM(T120:T123)</f>
        <v>0</v>
      </c>
      <c r="AR119" s="200" t="s">
        <v>164</v>
      </c>
      <c r="AT119" s="201" t="s">
        <v>81</v>
      </c>
      <c r="AU119" s="201" t="s">
        <v>82</v>
      </c>
      <c r="AY119" s="200" t="s">
        <v>130</v>
      </c>
      <c r="BK119" s="202">
        <f>SUM(BK120:BK123)</f>
        <v>0</v>
      </c>
    </row>
    <row r="120" spans="1:65" s="2" customFormat="1" ht="16.5" customHeight="1">
      <c r="A120" s="34"/>
      <c r="B120" s="35"/>
      <c r="C120" s="205" t="s">
        <v>90</v>
      </c>
      <c r="D120" s="205" t="s">
        <v>133</v>
      </c>
      <c r="E120" s="206" t="s">
        <v>399</v>
      </c>
      <c r="F120" s="207" t="s">
        <v>400</v>
      </c>
      <c r="G120" s="208" t="s">
        <v>214</v>
      </c>
      <c r="H120" s="209">
        <v>1</v>
      </c>
      <c r="I120" s="210"/>
      <c r="J120" s="211">
        <f>ROUND(I120*H120,2)</f>
        <v>0</v>
      </c>
      <c r="K120" s="207" t="s">
        <v>1</v>
      </c>
      <c r="L120" s="39"/>
      <c r="M120" s="212" t="s">
        <v>1</v>
      </c>
      <c r="N120" s="213" t="s">
        <v>48</v>
      </c>
      <c r="O120" s="71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6" t="s">
        <v>138</v>
      </c>
      <c r="AT120" s="216" t="s">
        <v>133</v>
      </c>
      <c r="AU120" s="216" t="s">
        <v>90</v>
      </c>
      <c r="AY120" s="17" t="s">
        <v>130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7" t="s">
        <v>92</v>
      </c>
      <c r="BK120" s="217">
        <f>ROUND(I120*H120,2)</f>
        <v>0</v>
      </c>
      <c r="BL120" s="17" t="s">
        <v>138</v>
      </c>
      <c r="BM120" s="216" t="s">
        <v>401</v>
      </c>
    </row>
    <row r="121" spans="1:65" s="2" customFormat="1" ht="16.5" customHeight="1">
      <c r="A121" s="34"/>
      <c r="B121" s="35"/>
      <c r="C121" s="205" t="s">
        <v>92</v>
      </c>
      <c r="D121" s="205" t="s">
        <v>133</v>
      </c>
      <c r="E121" s="206" t="s">
        <v>402</v>
      </c>
      <c r="F121" s="207" t="s">
        <v>403</v>
      </c>
      <c r="G121" s="208" t="s">
        <v>214</v>
      </c>
      <c r="H121" s="209">
        <v>1</v>
      </c>
      <c r="I121" s="210"/>
      <c r="J121" s="211">
        <f>ROUND(I121*H121,2)</f>
        <v>0</v>
      </c>
      <c r="K121" s="207" t="s">
        <v>1</v>
      </c>
      <c r="L121" s="39"/>
      <c r="M121" s="212" t="s">
        <v>1</v>
      </c>
      <c r="N121" s="213" t="s">
        <v>48</v>
      </c>
      <c r="O121" s="71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6" t="s">
        <v>138</v>
      </c>
      <c r="AT121" s="216" t="s">
        <v>133</v>
      </c>
      <c r="AU121" s="216" t="s">
        <v>90</v>
      </c>
      <c r="AY121" s="17" t="s">
        <v>130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7" t="s">
        <v>92</v>
      </c>
      <c r="BK121" s="217">
        <f>ROUND(I121*H121,2)</f>
        <v>0</v>
      </c>
      <c r="BL121" s="17" t="s">
        <v>138</v>
      </c>
      <c r="BM121" s="216" t="s">
        <v>404</v>
      </c>
    </row>
    <row r="122" spans="1:65" s="2" customFormat="1" ht="16.5" customHeight="1">
      <c r="A122" s="34"/>
      <c r="B122" s="35"/>
      <c r="C122" s="205" t="s">
        <v>150</v>
      </c>
      <c r="D122" s="205" t="s">
        <v>133</v>
      </c>
      <c r="E122" s="206" t="s">
        <v>405</v>
      </c>
      <c r="F122" s="207" t="s">
        <v>406</v>
      </c>
      <c r="G122" s="208" t="s">
        <v>214</v>
      </c>
      <c r="H122" s="209">
        <v>1</v>
      </c>
      <c r="I122" s="210"/>
      <c r="J122" s="211">
        <f>ROUND(I122*H122,2)</f>
        <v>0</v>
      </c>
      <c r="K122" s="207" t="s">
        <v>1</v>
      </c>
      <c r="L122" s="39"/>
      <c r="M122" s="212" t="s">
        <v>1</v>
      </c>
      <c r="N122" s="213" t="s">
        <v>48</v>
      </c>
      <c r="O122" s="71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6" t="s">
        <v>138</v>
      </c>
      <c r="AT122" s="216" t="s">
        <v>133</v>
      </c>
      <c r="AU122" s="216" t="s">
        <v>90</v>
      </c>
      <c r="AY122" s="17" t="s">
        <v>130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7" t="s">
        <v>92</v>
      </c>
      <c r="BK122" s="217">
        <f>ROUND(I122*H122,2)</f>
        <v>0</v>
      </c>
      <c r="BL122" s="17" t="s">
        <v>138</v>
      </c>
      <c r="BM122" s="216" t="s">
        <v>407</v>
      </c>
    </row>
    <row r="123" spans="1:65" s="2" customFormat="1" ht="16.5" customHeight="1">
      <c r="A123" s="34"/>
      <c r="B123" s="35"/>
      <c r="C123" s="205" t="s">
        <v>138</v>
      </c>
      <c r="D123" s="205" t="s">
        <v>133</v>
      </c>
      <c r="E123" s="206" t="s">
        <v>408</v>
      </c>
      <c r="F123" s="207" t="s">
        <v>409</v>
      </c>
      <c r="G123" s="208" t="s">
        <v>214</v>
      </c>
      <c r="H123" s="209">
        <v>1</v>
      </c>
      <c r="I123" s="210"/>
      <c r="J123" s="211">
        <f>ROUND(I123*H123,2)</f>
        <v>0</v>
      </c>
      <c r="K123" s="207" t="s">
        <v>1</v>
      </c>
      <c r="L123" s="39"/>
      <c r="M123" s="212" t="s">
        <v>1</v>
      </c>
      <c r="N123" s="213" t="s">
        <v>48</v>
      </c>
      <c r="O123" s="71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6" t="s">
        <v>138</v>
      </c>
      <c r="AT123" s="216" t="s">
        <v>133</v>
      </c>
      <c r="AU123" s="216" t="s">
        <v>90</v>
      </c>
      <c r="AY123" s="17" t="s">
        <v>130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7" t="s">
        <v>92</v>
      </c>
      <c r="BK123" s="217">
        <f>ROUND(I123*H123,2)</f>
        <v>0</v>
      </c>
      <c r="BL123" s="17" t="s">
        <v>138</v>
      </c>
      <c r="BM123" s="216" t="s">
        <v>410</v>
      </c>
    </row>
    <row r="124" spans="1:63" s="2" customFormat="1" ht="49.9" customHeight="1">
      <c r="A124" s="34"/>
      <c r="B124" s="35"/>
      <c r="C124" s="36"/>
      <c r="D124" s="36"/>
      <c r="E124" s="193" t="s">
        <v>217</v>
      </c>
      <c r="F124" s="193" t="s">
        <v>218</v>
      </c>
      <c r="G124" s="36"/>
      <c r="H124" s="36"/>
      <c r="I124" s="115"/>
      <c r="J124" s="177">
        <f>BK124</f>
        <v>0</v>
      </c>
      <c r="K124" s="36"/>
      <c r="L124" s="39"/>
      <c r="M124" s="251"/>
      <c r="N124" s="252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81</v>
      </c>
      <c r="AU124" s="17" t="s">
        <v>82</v>
      </c>
      <c r="AY124" s="17" t="s">
        <v>219</v>
      </c>
      <c r="BK124" s="217">
        <f>SUM(BK125:BK129)</f>
        <v>0</v>
      </c>
    </row>
    <row r="125" spans="1:63" s="2" customFormat="1" ht="16.35" customHeight="1">
      <c r="A125" s="34"/>
      <c r="B125" s="35"/>
      <c r="C125" s="253" t="s">
        <v>1</v>
      </c>
      <c r="D125" s="253" t="s">
        <v>133</v>
      </c>
      <c r="E125" s="254" t="s">
        <v>1</v>
      </c>
      <c r="F125" s="255" t="s">
        <v>1</v>
      </c>
      <c r="G125" s="256" t="s">
        <v>1</v>
      </c>
      <c r="H125" s="257"/>
      <c r="I125" s="258"/>
      <c r="J125" s="259">
        <f>BK125</f>
        <v>0</v>
      </c>
      <c r="K125" s="260"/>
      <c r="L125" s="39"/>
      <c r="M125" s="261" t="s">
        <v>1</v>
      </c>
      <c r="N125" s="262" t="s">
        <v>48</v>
      </c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219</v>
      </c>
      <c r="AU125" s="17" t="s">
        <v>90</v>
      </c>
      <c r="AY125" s="17" t="s">
        <v>219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7" t="s">
        <v>92</v>
      </c>
      <c r="BK125" s="217">
        <f>I125*H125</f>
        <v>0</v>
      </c>
    </row>
    <row r="126" spans="1:63" s="2" customFormat="1" ht="16.35" customHeight="1">
      <c r="A126" s="34"/>
      <c r="B126" s="35"/>
      <c r="C126" s="253" t="s">
        <v>1</v>
      </c>
      <c r="D126" s="253" t="s">
        <v>133</v>
      </c>
      <c r="E126" s="254" t="s">
        <v>1</v>
      </c>
      <c r="F126" s="255" t="s">
        <v>1</v>
      </c>
      <c r="G126" s="256" t="s">
        <v>1</v>
      </c>
      <c r="H126" s="257"/>
      <c r="I126" s="258"/>
      <c r="J126" s="259">
        <f>BK126</f>
        <v>0</v>
      </c>
      <c r="K126" s="260"/>
      <c r="L126" s="39"/>
      <c r="M126" s="261" t="s">
        <v>1</v>
      </c>
      <c r="N126" s="262" t="s">
        <v>48</v>
      </c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219</v>
      </c>
      <c r="AU126" s="17" t="s">
        <v>90</v>
      </c>
      <c r="AY126" s="17" t="s">
        <v>219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7" t="s">
        <v>92</v>
      </c>
      <c r="BK126" s="217">
        <f>I126*H126</f>
        <v>0</v>
      </c>
    </row>
    <row r="127" spans="1:63" s="2" customFormat="1" ht="16.35" customHeight="1">
      <c r="A127" s="34"/>
      <c r="B127" s="35"/>
      <c r="C127" s="253" t="s">
        <v>1</v>
      </c>
      <c r="D127" s="253" t="s">
        <v>133</v>
      </c>
      <c r="E127" s="254" t="s">
        <v>1</v>
      </c>
      <c r="F127" s="255" t="s">
        <v>1</v>
      </c>
      <c r="G127" s="256" t="s">
        <v>1</v>
      </c>
      <c r="H127" s="257"/>
      <c r="I127" s="258"/>
      <c r="J127" s="259">
        <f>BK127</f>
        <v>0</v>
      </c>
      <c r="K127" s="260"/>
      <c r="L127" s="39"/>
      <c r="M127" s="261" t="s">
        <v>1</v>
      </c>
      <c r="N127" s="262" t="s">
        <v>48</v>
      </c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219</v>
      </c>
      <c r="AU127" s="17" t="s">
        <v>90</v>
      </c>
      <c r="AY127" s="17" t="s">
        <v>219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7" t="s">
        <v>92</v>
      </c>
      <c r="BK127" s="217">
        <f>I127*H127</f>
        <v>0</v>
      </c>
    </row>
    <row r="128" spans="1:63" s="2" customFormat="1" ht="16.35" customHeight="1">
      <c r="A128" s="34"/>
      <c r="B128" s="35"/>
      <c r="C128" s="253" t="s">
        <v>1</v>
      </c>
      <c r="D128" s="253" t="s">
        <v>133</v>
      </c>
      <c r="E128" s="254" t="s">
        <v>1</v>
      </c>
      <c r="F128" s="255" t="s">
        <v>1</v>
      </c>
      <c r="G128" s="256" t="s">
        <v>1</v>
      </c>
      <c r="H128" s="257"/>
      <c r="I128" s="258"/>
      <c r="J128" s="259">
        <f>BK128</f>
        <v>0</v>
      </c>
      <c r="K128" s="260"/>
      <c r="L128" s="39"/>
      <c r="M128" s="261" t="s">
        <v>1</v>
      </c>
      <c r="N128" s="262" t="s">
        <v>48</v>
      </c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219</v>
      </c>
      <c r="AU128" s="17" t="s">
        <v>90</v>
      </c>
      <c r="AY128" s="17" t="s">
        <v>219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7" t="s">
        <v>92</v>
      </c>
      <c r="BK128" s="217">
        <f>I128*H128</f>
        <v>0</v>
      </c>
    </row>
    <row r="129" spans="1:63" s="2" customFormat="1" ht="16.35" customHeight="1">
      <c r="A129" s="34"/>
      <c r="B129" s="35"/>
      <c r="C129" s="253" t="s">
        <v>1</v>
      </c>
      <c r="D129" s="253" t="s">
        <v>133</v>
      </c>
      <c r="E129" s="254" t="s">
        <v>1</v>
      </c>
      <c r="F129" s="255" t="s">
        <v>1</v>
      </c>
      <c r="G129" s="256" t="s">
        <v>1</v>
      </c>
      <c r="H129" s="257"/>
      <c r="I129" s="258"/>
      <c r="J129" s="259">
        <f>BK129</f>
        <v>0</v>
      </c>
      <c r="K129" s="260"/>
      <c r="L129" s="39"/>
      <c r="M129" s="261" t="s">
        <v>1</v>
      </c>
      <c r="N129" s="262" t="s">
        <v>48</v>
      </c>
      <c r="O129" s="263"/>
      <c r="P129" s="263"/>
      <c r="Q129" s="263"/>
      <c r="R129" s="263"/>
      <c r="S129" s="263"/>
      <c r="T129" s="26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219</v>
      </c>
      <c r="AU129" s="17" t="s">
        <v>90</v>
      </c>
      <c r="AY129" s="17" t="s">
        <v>219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92</v>
      </c>
      <c r="BK129" s="217">
        <f>I129*H129</f>
        <v>0</v>
      </c>
    </row>
    <row r="130" spans="1:31" s="2" customFormat="1" ht="6.95" customHeight="1">
      <c r="A130" s="34"/>
      <c r="B130" s="54"/>
      <c r="C130" s="55"/>
      <c r="D130" s="55"/>
      <c r="E130" s="55"/>
      <c r="F130" s="55"/>
      <c r="G130" s="55"/>
      <c r="H130" s="55"/>
      <c r="I130" s="152"/>
      <c r="J130" s="55"/>
      <c r="K130" s="55"/>
      <c r="L130" s="39"/>
      <c r="M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</sheetData>
  <sheetProtection algorithmName="SHA-512" hashValue="aF35HvwfqmZD2FTV+Q+iS1rotvQWWxtGbzPmtxbnnDqkiUkpUsOq7FTb/Hl67dMsP1SRyGT7m5hD22Nb2EyMcw==" saltValue="q26l+ISfBhp/1HTko+C+hYd8m/B3FiVo9AKzzw/SbrHIZWBNzq8+aXByi0I1cz/5QZkZ9GwSYe0WLxyebqarag==" spinCount="100000" sheet="1" objects="1" scenarios="1" formatColumns="0" formatRows="0" autoFilter="0"/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25:D130">
      <formula1>"K, M"</formula1>
    </dataValidation>
    <dataValidation type="list" allowBlank="1" showInputMessage="1" showErrorMessage="1" error="Povoleny jsou hodnoty základní, snížená, zákl. přenesená, sníž. přenesená, nulová." sqref="N125:N130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tuscher</dc:creator>
  <cp:keywords/>
  <dc:description/>
  <cp:lastModifiedBy>Borek Petr</cp:lastModifiedBy>
  <dcterms:created xsi:type="dcterms:W3CDTF">2020-02-24T07:11:07Z</dcterms:created>
  <dcterms:modified xsi:type="dcterms:W3CDTF">2021-07-15T07:37:39Z</dcterms:modified>
  <cp:category/>
  <cp:version/>
  <cp:contentType/>
  <cp:contentStatus/>
</cp:coreProperties>
</file>