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O\IOd\IOd_OHTS\SMLOUVY OIČ\AKCE\BO_2020-03601_DN_B2_KDCHOT_rekonstrukce elektriky\1. Zadání\Podklad EZAK\"/>
    </mc:Choice>
  </mc:AlternateContent>
  <bookViews>
    <workbookView xWindow="0" yWindow="0" windowWidth="21570" windowHeight="8145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Pol'!$A$1:$U$28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6" i="12" l="1"/>
  <c r="M26" i="12" s="1"/>
  <c r="M25" i="12" s="1"/>
  <c r="G22" i="12"/>
  <c r="G23" i="12"/>
  <c r="M23" i="12" s="1"/>
  <c r="G24" i="12"/>
  <c r="M24" i="12" s="1"/>
  <c r="G21" i="12"/>
  <c r="M21" i="12" s="1"/>
  <c r="G11" i="12"/>
  <c r="M11" i="12" s="1"/>
  <c r="G12" i="12"/>
  <c r="M12" i="12" s="1"/>
  <c r="G13" i="12"/>
  <c r="M13" i="12" s="1"/>
  <c r="G14" i="12"/>
  <c r="M14" i="12" s="1"/>
  <c r="G15" i="12"/>
  <c r="M15" i="12" s="1"/>
  <c r="G16" i="12"/>
  <c r="G17" i="12"/>
  <c r="M17" i="12" s="1"/>
  <c r="G18" i="12"/>
  <c r="M18" i="12" s="1"/>
  <c r="G19" i="12"/>
  <c r="M19" i="12" s="1"/>
  <c r="G10" i="12"/>
  <c r="M10" i="12" s="1"/>
  <c r="G9" i="12"/>
  <c r="G8" i="12"/>
  <c r="I9" i="12"/>
  <c r="K9" i="12"/>
  <c r="M9" i="12"/>
  <c r="O9" i="12"/>
  <c r="Q9" i="12"/>
  <c r="U9" i="12"/>
  <c r="I10" i="12"/>
  <c r="K10" i="12"/>
  <c r="O10" i="12"/>
  <c r="Q10" i="12"/>
  <c r="U10" i="12"/>
  <c r="I11" i="12"/>
  <c r="K11" i="12"/>
  <c r="O11" i="12"/>
  <c r="Q11" i="12"/>
  <c r="U11" i="12"/>
  <c r="I12" i="12"/>
  <c r="K12" i="12"/>
  <c r="O12" i="12"/>
  <c r="Q12" i="12"/>
  <c r="U12" i="12"/>
  <c r="I13" i="12"/>
  <c r="K13" i="12"/>
  <c r="O13" i="12"/>
  <c r="Q13" i="12"/>
  <c r="U13" i="12"/>
  <c r="I14" i="12"/>
  <c r="K14" i="12"/>
  <c r="O14" i="12"/>
  <c r="Q14" i="12"/>
  <c r="U14" i="12"/>
  <c r="I15" i="12"/>
  <c r="K15" i="12"/>
  <c r="O15" i="12"/>
  <c r="Q15" i="12"/>
  <c r="U15" i="12"/>
  <c r="I16" i="12"/>
  <c r="K16" i="12"/>
  <c r="M16" i="12"/>
  <c r="O16" i="12"/>
  <c r="Q16" i="12"/>
  <c r="U16" i="12"/>
  <c r="I17" i="12"/>
  <c r="K17" i="12"/>
  <c r="O17" i="12"/>
  <c r="Q17" i="12"/>
  <c r="U17" i="12"/>
  <c r="I18" i="12"/>
  <c r="K18" i="12"/>
  <c r="O18" i="12"/>
  <c r="Q18" i="12"/>
  <c r="U18" i="12"/>
  <c r="I19" i="12"/>
  <c r="K19" i="12"/>
  <c r="O19" i="12"/>
  <c r="Q19" i="12"/>
  <c r="U19" i="12"/>
  <c r="G20" i="12"/>
  <c r="I21" i="12"/>
  <c r="K21" i="12"/>
  <c r="O21" i="12"/>
  <c r="Q21" i="12"/>
  <c r="Q20" i="12" s="1"/>
  <c r="U21" i="12"/>
  <c r="I22" i="12"/>
  <c r="K22" i="12"/>
  <c r="K20" i="12" s="1"/>
  <c r="M22" i="12"/>
  <c r="O22" i="12"/>
  <c r="Q22" i="12"/>
  <c r="U22" i="12"/>
  <c r="I23" i="12"/>
  <c r="K23" i="12"/>
  <c r="O23" i="12"/>
  <c r="Q23" i="12"/>
  <c r="U23" i="12"/>
  <c r="I24" i="12"/>
  <c r="K24" i="12"/>
  <c r="O24" i="12"/>
  <c r="Q24" i="12"/>
  <c r="U24" i="12"/>
  <c r="G25" i="12"/>
  <c r="O25" i="12"/>
  <c r="I26" i="12"/>
  <c r="I25" i="12" s="1"/>
  <c r="K26" i="12"/>
  <c r="K25" i="12" s="1"/>
  <c r="O26" i="12"/>
  <c r="Q26" i="12"/>
  <c r="Q25" i="12" s="1"/>
  <c r="U26" i="12"/>
  <c r="U25" i="12" s="1"/>
  <c r="I50" i="1"/>
  <c r="F40" i="1"/>
  <c r="G40" i="1"/>
  <c r="H40" i="1"/>
  <c r="I40" i="1"/>
  <c r="J39" i="1" s="1"/>
  <c r="J40" i="1" s="1"/>
  <c r="I21" i="1"/>
  <c r="J28" i="1"/>
  <c r="J26" i="1"/>
  <c r="G38" i="1"/>
  <c r="F38" i="1"/>
  <c r="J23" i="1"/>
  <c r="J24" i="1"/>
  <c r="J25" i="1"/>
  <c r="J27" i="1"/>
  <c r="E24" i="1"/>
  <c r="E26" i="1"/>
  <c r="U20" i="12" l="1"/>
  <c r="O20" i="12"/>
  <c r="U8" i="12"/>
  <c r="Q8" i="12"/>
  <c r="M20" i="12"/>
  <c r="I20" i="12"/>
  <c r="O8" i="12"/>
  <c r="K8" i="12"/>
  <c r="M8" i="12"/>
  <c r="I8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<sst xmlns="http://schemas.openxmlformats.org/spreadsheetml/2006/main" count="188" uniqueCount="127">
  <si>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</si>
  <si>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</si>
  <si>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</si>
  <si>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</si>
  <si>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</si>
  <si>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</si>
  <si>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</si>
  <si>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</si>
  <si>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</si>
  <si>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</si>
  <si>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</si>
  <si>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</si>
  <si>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</si>
  <si>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</si>
  <si>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</si>
  <si>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</si>
  <si>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</si>
  <si>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</si>
  <si>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</si>
  <si>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</si>
  <si>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</si>
  <si>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</si>
  <si>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</si>
  <si>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</si>
  <si>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</si>
  <si>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</si>
  <si>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</si>
  <si>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</si>
  <si>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</si>
  <si>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</si>
  <si>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</si>
  <si>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</si>
  <si>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</si>
  <si>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</si>
  <si>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</si>
  <si>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</si>
  <si>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</si>
  <si>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</si>
  <si>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</si>
  <si>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</si>
  <si>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</si>
  <si>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</si>
  <si>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</si>
  <si>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</si>
  <si>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</si>
  <si>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Zapravení elektroinstalace, kazetový strop odd. 14</t>
  </si>
  <si>
    <t>Rozpočet</t>
  </si>
  <si>
    <t>Celkem za stavbu</t>
  </si>
  <si>
    <t>CZK</t>
  </si>
  <si>
    <t>Rekapitulace dílů</t>
  </si>
  <si>
    <t>Typ dílu</t>
  </si>
  <si>
    <t>11</t>
  </si>
  <si>
    <t>Kazetový strop</t>
  </si>
  <si>
    <t>61</t>
  </si>
  <si>
    <t>Upravy povrchů vnitřní</t>
  </si>
  <si>
    <t>95</t>
  </si>
  <si>
    <t>Dokončovací kce na pozem.stav.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</si>
  <si>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</si>
  <si>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</si>
  <si>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</si>
  <si>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</si>
  <si>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</si>
  <si>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</si>
  <si>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</si>
  <si>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</si>
  <si>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</si>
  <si>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</si>
  <si>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</si>
  <si>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</si>
  <si>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</si>
  <si>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</si>
  <si>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</si>
  <si>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</si>
  <si>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</si>
  <si>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</si>
  <si>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</si>
  <si>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</si>
  <si>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</si>
  <si>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</si>
  <si>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</si>
  <si>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</si>
  <si>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</si>
  <si>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</si>
  <si>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</si>
  <si>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</si>
  <si>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</si>
  <si>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111</t>
  </si>
  <si>
    <t xml:space="preserve">GYPTONE Quattro 20 (600x600) hrana A, kolmá </t>
  </si>
  <si>
    <t>m2</t>
  </si>
  <si>
    <t>POL3_0</t>
  </si>
  <si>
    <t>113</t>
  </si>
  <si>
    <t>Příčný profil T24 600 mm</t>
  </si>
  <si>
    <t>m</t>
  </si>
  <si>
    <t>POL1_0</t>
  </si>
  <si>
    <t>114</t>
  </si>
  <si>
    <t>Příčný profil T24 1200 mm</t>
  </si>
  <si>
    <t>115</t>
  </si>
  <si>
    <t>Obvodový profil L 3050 mm</t>
  </si>
  <si>
    <t>116</t>
  </si>
  <si>
    <t xml:space="preserve">Pérový závěs pro hlavní T profil </t>
  </si>
  <si>
    <t>ks</t>
  </si>
  <si>
    <t>117</t>
  </si>
  <si>
    <t xml:space="preserve">Drát s okem dl. 250 mm </t>
  </si>
  <si>
    <t>118</t>
  </si>
  <si>
    <t xml:space="preserve">Natloukací hmoždinky 6x45 mm </t>
  </si>
  <si>
    <t>119</t>
  </si>
  <si>
    <t xml:space="preserve">Stropní hřeb DN6, 6x35 mm </t>
  </si>
  <si>
    <t>120</t>
  </si>
  <si>
    <t>Demontáž kazetového stropu</t>
  </si>
  <si>
    <t>soubor</t>
  </si>
  <si>
    <t>121</t>
  </si>
  <si>
    <t>Montáž kazetového stropu</t>
  </si>
  <si>
    <t>112</t>
  </si>
  <si>
    <t>Hlavní profil T24 3700 mm</t>
  </si>
  <si>
    <t>612403384R00</t>
  </si>
  <si>
    <t>Hrubá výplň rýh ve stěnách do 7x7 cm maltou ze SMS</t>
  </si>
  <si>
    <t>612420010RA0</t>
  </si>
  <si>
    <t>Omítka stěn vnitřní vápenocementová hrubá zatřená</t>
  </si>
  <si>
    <t>POL2_0</t>
  </si>
  <si>
    <t>612420016RA0</t>
  </si>
  <si>
    <t>Omítka stěn vnitřní vápenocementová štuková</t>
  </si>
  <si>
    <t>612403385</t>
  </si>
  <si>
    <t>Zapravení kapsy ve zdivu cihelném</t>
  </si>
  <si>
    <t>952902110R00</t>
  </si>
  <si>
    <t>Čištění zametáním v místnostech a chodbách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</si>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</sst>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3"/>
  <sheetViews>
    <sheetView showGridLines="0" tabSelected="1" topLeftCell="B26" zoomScaleNormal="100" zoomScaleSheetLayoutView="75" workbookViewId="0">
      <selection activeCell="N43" sqref="N4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2" t="s">
        <v>42</v>
      </c>
      <c r="C1" s="223"/>
      <c r="D1" s="223"/>
      <c r="E1" s="223"/>
      <c r="F1" s="223"/>
      <c r="G1" s="223"/>
      <c r="H1" s="223"/>
      <c r="I1" s="223"/>
      <c r="J1" s="224"/>
    </row>
    <row r="2" spans="1:15" ht="23.25" customHeight="1" x14ac:dyDescent="0.2">
      <c r="A2" s="4"/>
      <c r="B2" s="81" t="s">
        <v>40</v>
      </c>
      <c r="C2" s="82"/>
      <c r="D2" s="207" t="s">
        <v>45</v>
      </c>
      <c r="E2" s="208"/>
      <c r="F2" s="208"/>
      <c r="G2" s="208"/>
      <c r="H2" s="208"/>
      <c r="I2" s="208"/>
      <c r="J2" s="209"/>
      <c r="O2" s="2"/>
    </row>
    <row r="3" spans="1:15" ht="23.25" hidden="1" customHeight="1" x14ac:dyDescent="0.2">
      <c r="A3" s="4"/>
      <c r="B3" s="83" t="s">
        <v>43</v>
      </c>
      <c r="C3" s="84"/>
      <c r="D3" s="235"/>
      <c r="E3" s="236"/>
      <c r="F3" s="236"/>
      <c r="G3" s="236"/>
      <c r="H3" s="236"/>
      <c r="I3" s="236"/>
      <c r="J3" s="237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4"/>
      <c r="E11" s="214"/>
      <c r="F11" s="214"/>
      <c r="G11" s="214"/>
      <c r="H11" s="28" t="s">
        <v>33</v>
      </c>
      <c r="I11" s="91"/>
      <c r="J11" s="11"/>
    </row>
    <row r="12" spans="1:15" ht="15.75" customHeight="1" x14ac:dyDescent="0.2">
      <c r="A12" s="4"/>
      <c r="B12" s="41"/>
      <c r="C12" s="26"/>
      <c r="D12" s="233"/>
      <c r="E12" s="233"/>
      <c r="F12" s="233"/>
      <c r="G12" s="233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/>
      <c r="D13" s="234"/>
      <c r="E13" s="234"/>
      <c r="F13" s="234"/>
      <c r="G13" s="234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3"/>
      <c r="F15" s="213"/>
      <c r="G15" s="231"/>
      <c r="H15" s="231"/>
      <c r="I15" s="231" t="s">
        <v>28</v>
      </c>
      <c r="J15" s="232"/>
    </row>
    <row r="16" spans="1:15" ht="23.25" customHeight="1" x14ac:dyDescent="0.2">
      <c r="A16" s="139" t="s">
        <v>23</v>
      </c>
      <c r="B16" s="140" t="s">
        <v>23</v>
      </c>
      <c r="C16" s="58"/>
      <c r="D16" s="59"/>
      <c r="E16" s="210"/>
      <c r="F16" s="211"/>
      <c r="G16" s="210"/>
      <c r="H16" s="211"/>
      <c r="I16" s="210">
        <v>0</v>
      </c>
      <c r="J16" s="212"/>
    </row>
    <row r="17" spans="1:10" ht="23.25" customHeight="1" x14ac:dyDescent="0.2">
      <c r="A17" s="139" t="s">
        <v>24</v>
      </c>
      <c r="B17" s="140" t="s">
        <v>24</v>
      </c>
      <c r="C17" s="58"/>
      <c r="D17" s="59"/>
      <c r="E17" s="210"/>
      <c r="F17" s="211"/>
      <c r="G17" s="210"/>
      <c r="H17" s="211"/>
      <c r="I17" s="210">
        <v>0</v>
      </c>
      <c r="J17" s="212"/>
    </row>
    <row r="18" spans="1:10" ht="23.25" customHeight="1" x14ac:dyDescent="0.2">
      <c r="A18" s="139" t="s">
        <v>25</v>
      </c>
      <c r="B18" s="140" t="s">
        <v>25</v>
      </c>
      <c r="C18" s="58"/>
      <c r="D18" s="59"/>
      <c r="E18" s="210"/>
      <c r="F18" s="211"/>
      <c r="G18" s="210"/>
      <c r="H18" s="211"/>
      <c r="I18" s="210">
        <v>0</v>
      </c>
      <c r="J18" s="212"/>
    </row>
    <row r="19" spans="1:10" ht="23.25" customHeight="1" x14ac:dyDescent="0.2">
      <c r="A19" s="139" t="s">
        <v>57</v>
      </c>
      <c r="B19" s="140" t="s">
        <v>26</v>
      </c>
      <c r="C19" s="58"/>
      <c r="D19" s="59"/>
      <c r="E19" s="210"/>
      <c r="F19" s="211"/>
      <c r="G19" s="210"/>
      <c r="H19" s="211"/>
      <c r="I19" s="210">
        <v>0</v>
      </c>
      <c r="J19" s="212"/>
    </row>
    <row r="20" spans="1:10" ht="23.25" customHeight="1" x14ac:dyDescent="0.2">
      <c r="A20" s="139" t="s">
        <v>58</v>
      </c>
      <c r="B20" s="140" t="s">
        <v>27</v>
      </c>
      <c r="C20" s="58"/>
      <c r="D20" s="59"/>
      <c r="E20" s="210"/>
      <c r="F20" s="211"/>
      <c r="G20" s="210"/>
      <c r="H20" s="211"/>
      <c r="I20" s="210">
        <v>0</v>
      </c>
      <c r="J20" s="212"/>
    </row>
    <row r="21" spans="1:10" ht="23.25" customHeight="1" x14ac:dyDescent="0.2">
      <c r="A21" s="4"/>
      <c r="B21" s="74" t="s">
        <v>28</v>
      </c>
      <c r="C21" s="75"/>
      <c r="D21" s="76"/>
      <c r="E21" s="220"/>
      <c r="F21" s="229"/>
      <c r="G21" s="220"/>
      <c r="H21" s="229"/>
      <c r="I21" s="220">
        <f>SUM(I16:J20)</f>
        <v>0</v>
      </c>
      <c r="J21" s="221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8">
        <v>0</v>
      </c>
      <c r="H23" s="219"/>
      <c r="I23" s="21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6">
        <v>0</v>
      </c>
      <c r="H24" s="217"/>
      <c r="I24" s="217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8">
        <v>0</v>
      </c>
      <c r="H25" s="219"/>
      <c r="I25" s="21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5">
        <v>0</v>
      </c>
      <c r="H26" s="226"/>
      <c r="I26" s="226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27">
        <v>0</v>
      </c>
      <c r="H27" s="227"/>
      <c r="I27" s="227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228">
        <v>335409.18</v>
      </c>
      <c r="H28" s="230"/>
      <c r="I28" s="230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228">
        <v>0</v>
      </c>
      <c r="H29" s="228"/>
      <c r="I29" s="228"/>
      <c r="J29" s="118" t="s">
        <v>48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5" t="s">
        <v>2</v>
      </c>
      <c r="E35" s="21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1</v>
      </c>
      <c r="B39" s="102" t="s">
        <v>46</v>
      </c>
      <c r="C39" s="195" t="s">
        <v>45</v>
      </c>
      <c r="D39" s="196"/>
      <c r="E39" s="196"/>
      <c r="F39" s="107">
        <v>0</v>
      </c>
      <c r="G39" s="108">
        <v>335409.18</v>
      </c>
      <c r="H39" s="109">
        <v>70436</v>
      </c>
      <c r="I39" s="109">
        <v>405845.18</v>
      </c>
      <c r="J39" s="103">
        <f>IF(CenaCelkemVypocet=0,"",I39/CenaCelkemVypocet*100)</f>
        <v>100</v>
      </c>
    </row>
    <row r="40" spans="1:10" ht="25.5" hidden="1" customHeight="1" x14ac:dyDescent="0.2">
      <c r="A40" s="96"/>
      <c r="B40" s="197" t="s">
        <v>47</v>
      </c>
      <c r="C40" s="198"/>
      <c r="D40" s="198"/>
      <c r="E40" s="199"/>
      <c r="F40" s="110">
        <f>SUMIF(A39:A39,"=1",F39:F39)</f>
        <v>0</v>
      </c>
      <c r="G40" s="111">
        <f>SUMIF(A39:A39,"=1",G39:G39)</f>
        <v>335409.18</v>
      </c>
      <c r="H40" s="111">
        <f>SUMIF(A39:A39,"=1",H39:H39)</f>
        <v>70436</v>
      </c>
      <c r="I40" s="111">
        <f>SUMIF(A39:A39,"=1",I39:I39)</f>
        <v>405845.18</v>
      </c>
      <c r="J40" s="97">
        <f>SUMIF(A39:A39,"=1",J39:J39)</f>
        <v>100</v>
      </c>
    </row>
    <row r="44" spans="1:10" ht="15.75" x14ac:dyDescent="0.25">
      <c r="B44" s="119" t="s">
        <v>49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50</v>
      </c>
      <c r="G46" s="128"/>
      <c r="H46" s="128"/>
      <c r="I46" s="200" t="s">
        <v>28</v>
      </c>
      <c r="J46" s="200"/>
    </row>
    <row r="47" spans="1:10" ht="25.5" customHeight="1" x14ac:dyDescent="0.2">
      <c r="A47" s="121"/>
      <c r="B47" s="129" t="s">
        <v>51</v>
      </c>
      <c r="C47" s="202" t="s">
        <v>52</v>
      </c>
      <c r="D47" s="203"/>
      <c r="E47" s="203"/>
      <c r="F47" s="131" t="s">
        <v>23</v>
      </c>
      <c r="G47" s="132"/>
      <c r="H47" s="132"/>
      <c r="I47" s="201">
        <v>0</v>
      </c>
      <c r="J47" s="201"/>
    </row>
    <row r="48" spans="1:10" ht="25.5" customHeight="1" x14ac:dyDescent="0.2">
      <c r="A48" s="121"/>
      <c r="B48" s="123" t="s">
        <v>53</v>
      </c>
      <c r="C48" s="205" t="s">
        <v>54</v>
      </c>
      <c r="D48" s="206"/>
      <c r="E48" s="206"/>
      <c r="F48" s="133" t="s">
        <v>23</v>
      </c>
      <c r="G48" s="134"/>
      <c r="H48" s="134"/>
      <c r="I48" s="204">
        <v>0</v>
      </c>
      <c r="J48" s="204"/>
    </row>
    <row r="49" spans="1:10" ht="25.5" customHeight="1" x14ac:dyDescent="0.2">
      <c r="A49" s="121"/>
      <c r="B49" s="130" t="s">
        <v>55</v>
      </c>
      <c r="C49" s="192" t="s">
        <v>56</v>
      </c>
      <c r="D49" s="193"/>
      <c r="E49" s="193"/>
      <c r="F49" s="135" t="s">
        <v>23</v>
      </c>
      <c r="G49" s="136"/>
      <c r="H49" s="136"/>
      <c r="I49" s="191">
        <v>0</v>
      </c>
      <c r="J49" s="191"/>
    </row>
    <row r="50" spans="1:10" ht="25.5" customHeight="1" x14ac:dyDescent="0.2">
      <c r="A50" s="122"/>
      <c r="B50" s="126" t="s">
        <v>1</v>
      </c>
      <c r="C50" s="126"/>
      <c r="D50" s="127"/>
      <c r="E50" s="127"/>
      <c r="F50" s="137"/>
      <c r="G50" s="138"/>
      <c r="H50" s="138"/>
      <c r="I50" s="194">
        <f>SUM(I47:I49)</f>
        <v>0</v>
      </c>
      <c r="J50" s="194"/>
    </row>
    <row r="51" spans="1:10" x14ac:dyDescent="0.2">
      <c r="F51" s="94"/>
      <c r="G51" s="95"/>
      <c r="H51" s="94"/>
      <c r="I51" s="95"/>
      <c r="J51" s="95"/>
    </row>
    <row r="52" spans="1:10" x14ac:dyDescent="0.2">
      <c r="F52" s="94"/>
      <c r="G52" s="95"/>
      <c r="H52" s="94"/>
      <c r="I52" s="95"/>
      <c r="J52" s="95"/>
    </row>
    <row r="53" spans="1:10" x14ac:dyDescent="0.2">
      <c r="F53" s="94"/>
      <c r="G53" s="95"/>
      <c r="H53" s="94"/>
      <c r="I53" s="95"/>
      <c r="J53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I49:J49"/>
    <mergeCell ref="C49:E49"/>
    <mergeCell ref="I50:J50"/>
    <mergeCell ref="C39:E39"/>
    <mergeCell ref="B40:E40"/>
    <mergeCell ref="I46:J46"/>
    <mergeCell ref="I47:J47"/>
    <mergeCell ref="C47:E47"/>
    <mergeCell ref="I48:J48"/>
    <mergeCell ref="C48:E4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9" t="s">
        <v>41</v>
      </c>
      <c r="B2" s="78"/>
      <c r="C2" s="240"/>
      <c r="D2" s="240"/>
      <c r="E2" s="240"/>
      <c r="F2" s="240"/>
      <c r="G2" s="241"/>
    </row>
    <row r="3" spans="1:7" ht="24.95" hidden="1" customHeight="1" x14ac:dyDescent="0.2">
      <c r="A3" s="79" t="s">
        <v>7</v>
      </c>
      <c r="B3" s="78"/>
      <c r="C3" s="240"/>
      <c r="D3" s="240"/>
      <c r="E3" s="240"/>
      <c r="F3" s="240"/>
      <c r="G3" s="241"/>
    </row>
    <row r="4" spans="1:7" ht="24.95" hidden="1" customHeight="1" x14ac:dyDescent="0.2">
      <c r="A4" s="79" t="s">
        <v>8</v>
      </c>
      <c r="B4" s="78"/>
      <c r="C4" s="240"/>
      <c r="D4" s="240"/>
      <c r="E4" s="240"/>
      <c r="F4" s="240"/>
      <c r="G4" s="24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8"/>
  <sheetViews>
    <sheetView workbookViewId="0">
      <selection activeCell="Z12" sqref="Z12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2" t="s">
        <v>6</v>
      </c>
      <c r="B1" s="242"/>
      <c r="C1" s="242"/>
      <c r="D1" s="242"/>
      <c r="E1" s="242"/>
      <c r="F1" s="242"/>
      <c r="G1" s="242"/>
      <c r="AE1" t="s">
        <v>60</v>
      </c>
    </row>
    <row r="2" spans="1:60" ht="25.15" customHeight="1" x14ac:dyDescent="0.2">
      <c r="A2" s="143" t="s">
        <v>59</v>
      </c>
      <c r="B2" s="141"/>
      <c r="C2" s="243" t="s">
        <v>45</v>
      </c>
      <c r="D2" s="244"/>
      <c r="E2" s="244"/>
      <c r="F2" s="244"/>
      <c r="G2" s="245"/>
      <c r="AE2" t="s">
        <v>61</v>
      </c>
    </row>
    <row r="3" spans="1:60" ht="25.15" hidden="1" customHeight="1" x14ac:dyDescent="0.2">
      <c r="A3" s="144" t="s">
        <v>7</v>
      </c>
      <c r="B3" s="142"/>
      <c r="C3" s="246"/>
      <c r="D3" s="247"/>
      <c r="E3" s="247"/>
      <c r="F3" s="247"/>
      <c r="G3" s="248"/>
      <c r="AE3" t="s">
        <v>62</v>
      </c>
    </row>
    <row r="4" spans="1:60" ht="25.15" hidden="1" customHeight="1" x14ac:dyDescent="0.2">
      <c r="A4" s="144" t="s">
        <v>8</v>
      </c>
      <c r="B4" s="142"/>
      <c r="C4" s="246"/>
      <c r="D4" s="247"/>
      <c r="E4" s="247"/>
      <c r="F4" s="247"/>
      <c r="G4" s="248"/>
      <c r="AE4" t="s">
        <v>63</v>
      </c>
    </row>
    <row r="5" spans="1:60" hidden="1" x14ac:dyDescent="0.2">
      <c r="A5" s="145" t="s">
        <v>64</v>
      </c>
      <c r="B5" s="146"/>
      <c r="C5" s="147"/>
      <c r="D5" s="148"/>
      <c r="E5" s="148"/>
      <c r="F5" s="148"/>
      <c r="G5" s="149"/>
      <c r="AE5" t="s">
        <v>65</v>
      </c>
    </row>
    <row r="7" spans="1:60" ht="38.25" x14ac:dyDescent="0.2">
      <c r="A7" s="154" t="s">
        <v>66</v>
      </c>
      <c r="B7" s="155" t="s">
        <v>67</v>
      </c>
      <c r="C7" s="155" t="s">
        <v>68</v>
      </c>
      <c r="D7" s="154" t="s">
        <v>69</v>
      </c>
      <c r="E7" s="154" t="s">
        <v>70</v>
      </c>
      <c r="F7" s="150" t="s">
        <v>71</v>
      </c>
      <c r="G7" s="170" t="s">
        <v>28</v>
      </c>
      <c r="H7" s="171" t="s">
        <v>29</v>
      </c>
      <c r="I7" s="171" t="s">
        <v>72</v>
      </c>
      <c r="J7" s="171" t="s">
        <v>30</v>
      </c>
      <c r="K7" s="171" t="s">
        <v>73</v>
      </c>
      <c r="L7" s="171" t="s">
        <v>74</v>
      </c>
      <c r="M7" s="171" t="s">
        <v>75</v>
      </c>
      <c r="N7" s="171" t="s">
        <v>76</v>
      </c>
      <c r="O7" s="171" t="s">
        <v>77</v>
      </c>
      <c r="P7" s="171" t="s">
        <v>78</v>
      </c>
      <c r="Q7" s="171" t="s">
        <v>79</v>
      </c>
      <c r="R7" s="171" t="s">
        <v>80</v>
      </c>
      <c r="S7" s="171" t="s">
        <v>81</v>
      </c>
      <c r="T7" s="171" t="s">
        <v>82</v>
      </c>
      <c r="U7" s="157" t="s">
        <v>83</v>
      </c>
    </row>
    <row r="8" spans="1:60" x14ac:dyDescent="0.2">
      <c r="A8" s="172" t="s">
        <v>84</v>
      </c>
      <c r="B8" s="173" t="s">
        <v>51</v>
      </c>
      <c r="C8" s="174" t="s">
        <v>52</v>
      </c>
      <c r="D8" s="175"/>
      <c r="E8" s="176"/>
      <c r="F8" s="177"/>
      <c r="G8" s="177">
        <f>SUMIF(AE9:AE19,"&lt;&gt;NOR",G9:G19)</f>
        <v>0</v>
      </c>
      <c r="H8" s="177"/>
      <c r="I8" s="177">
        <f>SUM(I9:I19)</f>
        <v>99838.359999999971</v>
      </c>
      <c r="J8" s="177"/>
      <c r="K8" s="177">
        <f>SUM(K9:K19)</f>
        <v>54059.820000000007</v>
      </c>
      <c r="L8" s="177"/>
      <c r="M8" s="177">
        <f>SUM(M9:M19)</f>
        <v>0</v>
      </c>
      <c r="N8" s="156"/>
      <c r="O8" s="156">
        <f>SUM(O9:O19)</f>
        <v>0</v>
      </c>
      <c r="P8" s="156"/>
      <c r="Q8" s="156">
        <f>SUM(Q9:Q19)</f>
        <v>0</v>
      </c>
      <c r="R8" s="156"/>
      <c r="S8" s="156"/>
      <c r="T8" s="172"/>
      <c r="U8" s="156">
        <f>SUM(U9:U19)</f>
        <v>0</v>
      </c>
      <c r="AE8" t="s">
        <v>85</v>
      </c>
    </row>
    <row r="9" spans="1:60" outlineLevel="1" x14ac:dyDescent="0.2">
      <c r="A9" s="152">
        <v>1</v>
      </c>
      <c r="B9" s="158" t="s">
        <v>86</v>
      </c>
      <c r="C9" s="185" t="s">
        <v>87</v>
      </c>
      <c r="D9" s="160" t="s">
        <v>88</v>
      </c>
      <c r="E9" s="166">
        <v>95</v>
      </c>
      <c r="F9" s="168">
        <v>0</v>
      </c>
      <c r="G9" s="168">
        <f>E9*F9</f>
        <v>0</v>
      </c>
      <c r="H9" s="168">
        <v>843.05</v>
      </c>
      <c r="I9" s="168">
        <f t="shared" ref="I9:I19" si="0">ROUND(E9*H9,2)</f>
        <v>80089.75</v>
      </c>
      <c r="J9" s="168">
        <v>0</v>
      </c>
      <c r="K9" s="168">
        <f t="shared" ref="K9:K19" si="1">ROUND(E9*J9,2)</f>
        <v>0</v>
      </c>
      <c r="L9" s="168">
        <v>21</v>
      </c>
      <c r="M9" s="168">
        <f t="shared" ref="M9:M19" si="2">G9*(1+L9/100)</f>
        <v>0</v>
      </c>
      <c r="N9" s="161">
        <v>0</v>
      </c>
      <c r="O9" s="161">
        <f t="shared" ref="O9:O19" si="3">ROUND(E9*N9,5)</f>
        <v>0</v>
      </c>
      <c r="P9" s="161">
        <v>0</v>
      </c>
      <c r="Q9" s="161">
        <f t="shared" ref="Q9:Q19" si="4">ROUND(E9*P9,5)</f>
        <v>0</v>
      </c>
      <c r="R9" s="161"/>
      <c r="S9" s="161"/>
      <c r="T9" s="162">
        <v>0</v>
      </c>
      <c r="U9" s="161">
        <f t="shared" ref="U9:U19" si="5">ROUND(E9*T9,2)</f>
        <v>0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89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>
        <v>2</v>
      </c>
      <c r="B10" s="158" t="s">
        <v>90</v>
      </c>
      <c r="C10" s="185" t="s">
        <v>91</v>
      </c>
      <c r="D10" s="160" t="s">
        <v>92</v>
      </c>
      <c r="E10" s="166">
        <v>79</v>
      </c>
      <c r="F10" s="168">
        <v>0</v>
      </c>
      <c r="G10" s="168">
        <f>E10*F10</f>
        <v>0</v>
      </c>
      <c r="H10" s="168">
        <v>0</v>
      </c>
      <c r="I10" s="168">
        <f t="shared" si="0"/>
        <v>0</v>
      </c>
      <c r="J10" s="168">
        <v>69.180000000000007</v>
      </c>
      <c r="K10" s="168">
        <f t="shared" si="1"/>
        <v>5465.22</v>
      </c>
      <c r="L10" s="168">
        <v>21</v>
      </c>
      <c r="M10" s="168">
        <f t="shared" si="2"/>
        <v>0</v>
      </c>
      <c r="N10" s="161">
        <v>0</v>
      </c>
      <c r="O10" s="161">
        <f t="shared" si="3"/>
        <v>0</v>
      </c>
      <c r="P10" s="161">
        <v>0</v>
      </c>
      <c r="Q10" s="161">
        <f t="shared" si="4"/>
        <v>0</v>
      </c>
      <c r="R10" s="161"/>
      <c r="S10" s="161"/>
      <c r="T10" s="162">
        <v>0</v>
      </c>
      <c r="U10" s="161">
        <f t="shared" si="5"/>
        <v>0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93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3</v>
      </c>
      <c r="B11" s="158" t="s">
        <v>94</v>
      </c>
      <c r="C11" s="185" t="s">
        <v>95</v>
      </c>
      <c r="D11" s="160" t="s">
        <v>92</v>
      </c>
      <c r="E11" s="166">
        <v>157</v>
      </c>
      <c r="F11" s="168">
        <v>0</v>
      </c>
      <c r="G11" s="168">
        <f t="shared" ref="G11:G19" si="6">E11*F11</f>
        <v>0</v>
      </c>
      <c r="H11" s="168">
        <v>69.180000000000007</v>
      </c>
      <c r="I11" s="168">
        <f t="shared" si="0"/>
        <v>10861.26</v>
      </c>
      <c r="J11" s="168">
        <v>0</v>
      </c>
      <c r="K11" s="168">
        <f t="shared" si="1"/>
        <v>0</v>
      </c>
      <c r="L11" s="168">
        <v>21</v>
      </c>
      <c r="M11" s="168">
        <f t="shared" si="2"/>
        <v>0</v>
      </c>
      <c r="N11" s="161">
        <v>0</v>
      </c>
      <c r="O11" s="161">
        <f t="shared" si="3"/>
        <v>0</v>
      </c>
      <c r="P11" s="161">
        <v>0</v>
      </c>
      <c r="Q11" s="161">
        <f t="shared" si="4"/>
        <v>0</v>
      </c>
      <c r="R11" s="161"/>
      <c r="S11" s="161"/>
      <c r="T11" s="162">
        <v>0</v>
      </c>
      <c r="U11" s="161">
        <f t="shared" si="5"/>
        <v>0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89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4</v>
      </c>
      <c r="B12" s="158" t="s">
        <v>96</v>
      </c>
      <c r="C12" s="185" t="s">
        <v>97</v>
      </c>
      <c r="D12" s="160" t="s">
        <v>92</v>
      </c>
      <c r="E12" s="166">
        <v>76</v>
      </c>
      <c r="F12" s="168">
        <v>0</v>
      </c>
      <c r="G12" s="168">
        <f t="shared" si="6"/>
        <v>0</v>
      </c>
      <c r="H12" s="168">
        <v>29.81</v>
      </c>
      <c r="I12" s="168">
        <f t="shared" si="0"/>
        <v>2265.56</v>
      </c>
      <c r="J12" s="168">
        <v>0</v>
      </c>
      <c r="K12" s="168">
        <f t="shared" si="1"/>
        <v>0</v>
      </c>
      <c r="L12" s="168">
        <v>21</v>
      </c>
      <c r="M12" s="168">
        <f t="shared" si="2"/>
        <v>0</v>
      </c>
      <c r="N12" s="161">
        <v>0</v>
      </c>
      <c r="O12" s="161">
        <f t="shared" si="3"/>
        <v>0</v>
      </c>
      <c r="P12" s="161">
        <v>0</v>
      </c>
      <c r="Q12" s="161">
        <f t="shared" si="4"/>
        <v>0</v>
      </c>
      <c r="R12" s="161"/>
      <c r="S12" s="161"/>
      <c r="T12" s="162">
        <v>0</v>
      </c>
      <c r="U12" s="161">
        <f t="shared" si="5"/>
        <v>0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89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>
        <v>5</v>
      </c>
      <c r="B13" s="158" t="s">
        <v>98</v>
      </c>
      <c r="C13" s="185" t="s">
        <v>99</v>
      </c>
      <c r="D13" s="160" t="s">
        <v>100</v>
      </c>
      <c r="E13" s="166">
        <v>67</v>
      </c>
      <c r="F13" s="168">
        <v>0</v>
      </c>
      <c r="G13" s="168">
        <f t="shared" si="6"/>
        <v>0</v>
      </c>
      <c r="H13" s="168">
        <v>0</v>
      </c>
      <c r="I13" s="168">
        <f t="shared" si="0"/>
        <v>0</v>
      </c>
      <c r="J13" s="168">
        <v>9.58</v>
      </c>
      <c r="K13" s="168">
        <f t="shared" si="1"/>
        <v>641.86</v>
      </c>
      <c r="L13" s="168">
        <v>21</v>
      </c>
      <c r="M13" s="168">
        <f t="shared" si="2"/>
        <v>0</v>
      </c>
      <c r="N13" s="161">
        <v>0</v>
      </c>
      <c r="O13" s="161">
        <f t="shared" si="3"/>
        <v>0</v>
      </c>
      <c r="P13" s="161">
        <v>0</v>
      </c>
      <c r="Q13" s="161">
        <f t="shared" si="4"/>
        <v>0</v>
      </c>
      <c r="R13" s="161"/>
      <c r="S13" s="161"/>
      <c r="T13" s="162">
        <v>0</v>
      </c>
      <c r="U13" s="161">
        <f t="shared" si="5"/>
        <v>0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93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6</v>
      </c>
      <c r="B14" s="158" t="s">
        <v>101</v>
      </c>
      <c r="C14" s="185" t="s">
        <v>102</v>
      </c>
      <c r="D14" s="160" t="s">
        <v>100</v>
      </c>
      <c r="E14" s="166">
        <v>67</v>
      </c>
      <c r="F14" s="168">
        <v>0</v>
      </c>
      <c r="G14" s="168">
        <f t="shared" si="6"/>
        <v>0</v>
      </c>
      <c r="H14" s="168">
        <v>3.2</v>
      </c>
      <c r="I14" s="168">
        <f t="shared" si="0"/>
        <v>214.4</v>
      </c>
      <c r="J14" s="168">
        <v>0</v>
      </c>
      <c r="K14" s="168">
        <f t="shared" si="1"/>
        <v>0</v>
      </c>
      <c r="L14" s="168">
        <v>21</v>
      </c>
      <c r="M14" s="168">
        <f t="shared" si="2"/>
        <v>0</v>
      </c>
      <c r="N14" s="161">
        <v>0</v>
      </c>
      <c r="O14" s="161">
        <f t="shared" si="3"/>
        <v>0</v>
      </c>
      <c r="P14" s="161">
        <v>0</v>
      </c>
      <c r="Q14" s="161">
        <f t="shared" si="4"/>
        <v>0</v>
      </c>
      <c r="R14" s="161"/>
      <c r="S14" s="161"/>
      <c r="T14" s="162">
        <v>0</v>
      </c>
      <c r="U14" s="161">
        <f t="shared" si="5"/>
        <v>0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89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7</v>
      </c>
      <c r="B15" s="158" t="s">
        <v>103</v>
      </c>
      <c r="C15" s="185" t="s">
        <v>104</v>
      </c>
      <c r="D15" s="160" t="s">
        <v>100</v>
      </c>
      <c r="E15" s="166">
        <v>171</v>
      </c>
      <c r="F15" s="168">
        <v>0</v>
      </c>
      <c r="G15" s="168">
        <f t="shared" si="6"/>
        <v>0</v>
      </c>
      <c r="H15" s="168">
        <v>0.99</v>
      </c>
      <c r="I15" s="168">
        <f t="shared" si="0"/>
        <v>169.29</v>
      </c>
      <c r="J15" s="168">
        <v>0</v>
      </c>
      <c r="K15" s="168">
        <f t="shared" si="1"/>
        <v>0</v>
      </c>
      <c r="L15" s="168">
        <v>21</v>
      </c>
      <c r="M15" s="168">
        <f t="shared" si="2"/>
        <v>0</v>
      </c>
      <c r="N15" s="161">
        <v>0</v>
      </c>
      <c r="O15" s="161">
        <f t="shared" si="3"/>
        <v>0</v>
      </c>
      <c r="P15" s="161">
        <v>0</v>
      </c>
      <c r="Q15" s="161">
        <f t="shared" si="4"/>
        <v>0</v>
      </c>
      <c r="R15" s="161"/>
      <c r="S15" s="161"/>
      <c r="T15" s="162">
        <v>0</v>
      </c>
      <c r="U15" s="161">
        <f t="shared" si="5"/>
        <v>0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89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>
        <v>8</v>
      </c>
      <c r="B16" s="158" t="s">
        <v>105</v>
      </c>
      <c r="C16" s="185" t="s">
        <v>106</v>
      </c>
      <c r="D16" s="160" t="s">
        <v>100</v>
      </c>
      <c r="E16" s="166">
        <v>69</v>
      </c>
      <c r="F16" s="168">
        <v>0</v>
      </c>
      <c r="G16" s="168">
        <f t="shared" si="6"/>
        <v>0</v>
      </c>
      <c r="H16" s="168">
        <v>2.66</v>
      </c>
      <c r="I16" s="168">
        <f t="shared" si="0"/>
        <v>183.54</v>
      </c>
      <c r="J16" s="168">
        <v>0</v>
      </c>
      <c r="K16" s="168">
        <f t="shared" si="1"/>
        <v>0</v>
      </c>
      <c r="L16" s="168">
        <v>21</v>
      </c>
      <c r="M16" s="168">
        <f t="shared" si="2"/>
        <v>0</v>
      </c>
      <c r="N16" s="161">
        <v>0</v>
      </c>
      <c r="O16" s="161">
        <f t="shared" si="3"/>
        <v>0</v>
      </c>
      <c r="P16" s="161">
        <v>0</v>
      </c>
      <c r="Q16" s="161">
        <f t="shared" si="4"/>
        <v>0</v>
      </c>
      <c r="R16" s="161"/>
      <c r="S16" s="161"/>
      <c r="T16" s="162">
        <v>0</v>
      </c>
      <c r="U16" s="161">
        <f t="shared" si="5"/>
        <v>0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89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>
        <v>9</v>
      </c>
      <c r="B17" s="158" t="s">
        <v>107</v>
      </c>
      <c r="C17" s="185" t="s">
        <v>108</v>
      </c>
      <c r="D17" s="160" t="s">
        <v>109</v>
      </c>
      <c r="E17" s="166">
        <v>1</v>
      </c>
      <c r="F17" s="168">
        <v>0</v>
      </c>
      <c r="G17" s="168">
        <f t="shared" si="6"/>
        <v>0</v>
      </c>
      <c r="H17" s="168">
        <v>0</v>
      </c>
      <c r="I17" s="168">
        <f t="shared" si="0"/>
        <v>0</v>
      </c>
      <c r="J17" s="168">
        <v>20437.400000000001</v>
      </c>
      <c r="K17" s="168">
        <f t="shared" si="1"/>
        <v>20437.400000000001</v>
      </c>
      <c r="L17" s="168">
        <v>21</v>
      </c>
      <c r="M17" s="168">
        <f t="shared" si="2"/>
        <v>0</v>
      </c>
      <c r="N17" s="161">
        <v>0</v>
      </c>
      <c r="O17" s="161">
        <f t="shared" si="3"/>
        <v>0</v>
      </c>
      <c r="P17" s="161">
        <v>0</v>
      </c>
      <c r="Q17" s="161">
        <f t="shared" si="4"/>
        <v>0</v>
      </c>
      <c r="R17" s="161"/>
      <c r="S17" s="161"/>
      <c r="T17" s="162">
        <v>0</v>
      </c>
      <c r="U17" s="161">
        <f t="shared" si="5"/>
        <v>0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93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>
        <v>10</v>
      </c>
      <c r="B18" s="158" t="s">
        <v>110</v>
      </c>
      <c r="C18" s="185" t="s">
        <v>111</v>
      </c>
      <c r="D18" s="160" t="s">
        <v>109</v>
      </c>
      <c r="E18" s="166">
        <v>1</v>
      </c>
      <c r="F18" s="168">
        <v>0</v>
      </c>
      <c r="G18" s="168">
        <f t="shared" si="6"/>
        <v>0</v>
      </c>
      <c r="H18" s="168">
        <v>0</v>
      </c>
      <c r="I18" s="168">
        <f t="shared" si="0"/>
        <v>0</v>
      </c>
      <c r="J18" s="168">
        <v>27515.34</v>
      </c>
      <c r="K18" s="168">
        <f t="shared" si="1"/>
        <v>27515.34</v>
      </c>
      <c r="L18" s="168">
        <v>21</v>
      </c>
      <c r="M18" s="168">
        <f t="shared" si="2"/>
        <v>0</v>
      </c>
      <c r="N18" s="161">
        <v>0</v>
      </c>
      <c r="O18" s="161">
        <f t="shared" si="3"/>
        <v>0</v>
      </c>
      <c r="P18" s="161">
        <v>0</v>
      </c>
      <c r="Q18" s="161">
        <f t="shared" si="4"/>
        <v>0</v>
      </c>
      <c r="R18" s="161"/>
      <c r="S18" s="161"/>
      <c r="T18" s="162">
        <v>0</v>
      </c>
      <c r="U18" s="161">
        <f t="shared" si="5"/>
        <v>0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93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>
        <v>11</v>
      </c>
      <c r="B19" s="158" t="s">
        <v>112</v>
      </c>
      <c r="C19" s="185" t="s">
        <v>113</v>
      </c>
      <c r="D19" s="160" t="s">
        <v>92</v>
      </c>
      <c r="E19" s="166">
        <v>79</v>
      </c>
      <c r="F19" s="168">
        <v>0</v>
      </c>
      <c r="G19" s="168">
        <f t="shared" si="6"/>
        <v>0</v>
      </c>
      <c r="H19" s="168">
        <v>76.64</v>
      </c>
      <c r="I19" s="168">
        <f t="shared" si="0"/>
        <v>6054.56</v>
      </c>
      <c r="J19" s="168">
        <v>0</v>
      </c>
      <c r="K19" s="168">
        <f t="shared" si="1"/>
        <v>0</v>
      </c>
      <c r="L19" s="168">
        <v>21</v>
      </c>
      <c r="M19" s="168">
        <f t="shared" si="2"/>
        <v>0</v>
      </c>
      <c r="N19" s="161">
        <v>0</v>
      </c>
      <c r="O19" s="161">
        <f t="shared" si="3"/>
        <v>0</v>
      </c>
      <c r="P19" s="161">
        <v>0</v>
      </c>
      <c r="Q19" s="161">
        <f t="shared" si="4"/>
        <v>0</v>
      </c>
      <c r="R19" s="161"/>
      <c r="S19" s="161"/>
      <c r="T19" s="162">
        <v>0</v>
      </c>
      <c r="U19" s="161">
        <f t="shared" si="5"/>
        <v>0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89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53" t="s">
        <v>84</v>
      </c>
      <c r="B20" s="159" t="s">
        <v>53</v>
      </c>
      <c r="C20" s="186" t="s">
        <v>54</v>
      </c>
      <c r="D20" s="163"/>
      <c r="E20" s="167"/>
      <c r="F20" s="169"/>
      <c r="G20" s="169">
        <f>SUMIF(AE21:AE24,"&lt;&gt;NOR",G21:G24)</f>
        <v>0</v>
      </c>
      <c r="H20" s="169"/>
      <c r="I20" s="169">
        <f>SUM(I21:I24)</f>
        <v>28364.9</v>
      </c>
      <c r="J20" s="169"/>
      <c r="K20" s="169">
        <f>SUM(K21:K24)</f>
        <v>151603.29999999999</v>
      </c>
      <c r="L20" s="169"/>
      <c r="M20" s="169">
        <f>SUM(M21:M24)</f>
        <v>0</v>
      </c>
      <c r="N20" s="164"/>
      <c r="O20" s="164">
        <f>SUM(O21:O24)</f>
        <v>16.4053</v>
      </c>
      <c r="P20" s="164"/>
      <c r="Q20" s="164">
        <f>SUM(Q21:Q24)</f>
        <v>0</v>
      </c>
      <c r="R20" s="164"/>
      <c r="S20" s="164"/>
      <c r="T20" s="165"/>
      <c r="U20" s="164">
        <f>SUM(U21:U24)</f>
        <v>285.91000000000003</v>
      </c>
      <c r="AE20" t="s">
        <v>85</v>
      </c>
    </row>
    <row r="21" spans="1:60" ht="22.5" outlineLevel="1" x14ac:dyDescent="0.2">
      <c r="A21" s="152">
        <v>12</v>
      </c>
      <c r="B21" s="158" t="s">
        <v>114</v>
      </c>
      <c r="C21" s="185" t="s">
        <v>115</v>
      </c>
      <c r="D21" s="160" t="s">
        <v>92</v>
      </c>
      <c r="E21" s="166">
        <v>145</v>
      </c>
      <c r="F21" s="168">
        <v>0</v>
      </c>
      <c r="G21" s="168">
        <f>E21*F21</f>
        <v>0</v>
      </c>
      <c r="H21" s="168">
        <v>27.71</v>
      </c>
      <c r="I21" s="168">
        <f>ROUND(E21*H21,2)</f>
        <v>4017.95</v>
      </c>
      <c r="J21" s="168">
        <v>86.72</v>
      </c>
      <c r="K21" s="168">
        <f>ROUND(E21*J21,2)</f>
        <v>12574.4</v>
      </c>
      <c r="L21" s="168">
        <v>21</v>
      </c>
      <c r="M21" s="168">
        <f>G21*(1+L21/100)</f>
        <v>0</v>
      </c>
      <c r="N21" s="161">
        <v>8.4899999999999993E-3</v>
      </c>
      <c r="O21" s="161">
        <f>ROUND(E21*N21,5)</f>
        <v>1.23105</v>
      </c>
      <c r="P21" s="161">
        <v>0</v>
      </c>
      <c r="Q21" s="161">
        <f>ROUND(E21*P21,5)</f>
        <v>0</v>
      </c>
      <c r="R21" s="161"/>
      <c r="S21" s="161"/>
      <c r="T21" s="162">
        <v>0.19700000000000001</v>
      </c>
      <c r="U21" s="161">
        <f>ROUND(E21*T21,2)</f>
        <v>28.57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93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>
        <v>13</v>
      </c>
      <c r="B22" s="158" t="s">
        <v>116</v>
      </c>
      <c r="C22" s="185" t="s">
        <v>117</v>
      </c>
      <c r="D22" s="160" t="s">
        <v>92</v>
      </c>
      <c r="E22" s="166">
        <v>145</v>
      </c>
      <c r="F22" s="168">
        <v>0</v>
      </c>
      <c r="G22" s="168">
        <f t="shared" ref="G22:G24" si="7">E22*F22</f>
        <v>0</v>
      </c>
      <c r="H22" s="168">
        <v>51.75</v>
      </c>
      <c r="I22" s="168">
        <f>ROUND(E22*H22,2)</f>
        <v>7503.75</v>
      </c>
      <c r="J22" s="168">
        <v>246.3</v>
      </c>
      <c r="K22" s="168">
        <f>ROUND(E22*J22,2)</f>
        <v>35713.5</v>
      </c>
      <c r="L22" s="168">
        <v>21</v>
      </c>
      <c r="M22" s="168">
        <f>G22*(1+L22/100)</f>
        <v>0</v>
      </c>
      <c r="N22" s="161">
        <v>3.9609999999999999E-2</v>
      </c>
      <c r="O22" s="161">
        <f>ROUND(E22*N22,5)</f>
        <v>5.7434500000000002</v>
      </c>
      <c r="P22" s="161">
        <v>0</v>
      </c>
      <c r="Q22" s="161">
        <f>ROUND(E22*P22,5)</f>
        <v>0</v>
      </c>
      <c r="R22" s="161"/>
      <c r="S22" s="161"/>
      <c r="T22" s="162">
        <v>0.46709000000000001</v>
      </c>
      <c r="U22" s="161">
        <f>ROUND(E22*T22,2)</f>
        <v>67.73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118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>
        <v>14</v>
      </c>
      <c r="B23" s="158" t="s">
        <v>119</v>
      </c>
      <c r="C23" s="185" t="s">
        <v>120</v>
      </c>
      <c r="D23" s="160" t="s">
        <v>92</v>
      </c>
      <c r="E23" s="166">
        <v>145</v>
      </c>
      <c r="F23" s="168">
        <v>0</v>
      </c>
      <c r="G23" s="168">
        <f t="shared" si="7"/>
        <v>0</v>
      </c>
      <c r="H23" s="168">
        <v>60.74</v>
      </c>
      <c r="I23" s="168">
        <f>ROUND(E23*H23,2)</f>
        <v>8807.2999999999993</v>
      </c>
      <c r="J23" s="168">
        <v>448.59999999999997</v>
      </c>
      <c r="K23" s="168">
        <f>ROUND(E23*J23,2)</f>
        <v>65047</v>
      </c>
      <c r="L23" s="168">
        <v>21</v>
      </c>
      <c r="M23" s="168">
        <f>G23*(1+L23/100)</f>
        <v>0</v>
      </c>
      <c r="N23" s="161">
        <v>4.8059999999999999E-2</v>
      </c>
      <c r="O23" s="161">
        <f>ROUND(E23*N23,5)</f>
        <v>6.9687000000000001</v>
      </c>
      <c r="P23" s="161">
        <v>0</v>
      </c>
      <c r="Q23" s="161">
        <f>ROUND(E23*P23,5)</f>
        <v>0</v>
      </c>
      <c r="R23" s="161"/>
      <c r="S23" s="161"/>
      <c r="T23" s="162">
        <v>0.91368000000000005</v>
      </c>
      <c r="U23" s="161">
        <f>ROUND(E23*T23,2)</f>
        <v>132.47999999999999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118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>
        <v>15</v>
      </c>
      <c r="B24" s="158" t="s">
        <v>121</v>
      </c>
      <c r="C24" s="185" t="s">
        <v>122</v>
      </c>
      <c r="D24" s="160" t="s">
        <v>100</v>
      </c>
      <c r="E24" s="166">
        <v>290</v>
      </c>
      <c r="F24" s="168">
        <v>0</v>
      </c>
      <c r="G24" s="168">
        <f t="shared" si="7"/>
        <v>0</v>
      </c>
      <c r="H24" s="168">
        <v>27.71</v>
      </c>
      <c r="I24" s="168">
        <f>ROUND(E24*H24,2)</f>
        <v>8035.9</v>
      </c>
      <c r="J24" s="168">
        <v>131.95999999999998</v>
      </c>
      <c r="K24" s="168">
        <f>ROUND(E24*J24,2)</f>
        <v>38268.400000000001</v>
      </c>
      <c r="L24" s="168">
        <v>21</v>
      </c>
      <c r="M24" s="168">
        <f>G24*(1+L24/100)</f>
        <v>0</v>
      </c>
      <c r="N24" s="161">
        <v>8.4899999999999993E-3</v>
      </c>
      <c r="O24" s="161">
        <f>ROUND(E24*N24,5)</f>
        <v>2.4621</v>
      </c>
      <c r="P24" s="161">
        <v>0</v>
      </c>
      <c r="Q24" s="161">
        <f>ROUND(E24*P24,5)</f>
        <v>0</v>
      </c>
      <c r="R24" s="161"/>
      <c r="S24" s="161"/>
      <c r="T24" s="162">
        <v>0.19700000000000001</v>
      </c>
      <c r="U24" s="161">
        <f>ROUND(E24*T24,2)</f>
        <v>57.13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93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53" t="s">
        <v>84</v>
      </c>
      <c r="B25" s="159" t="s">
        <v>55</v>
      </c>
      <c r="C25" s="186" t="s">
        <v>56</v>
      </c>
      <c r="D25" s="163"/>
      <c r="E25" s="167"/>
      <c r="F25" s="169"/>
      <c r="G25" s="169">
        <f>SUMIF(AE26:AE26,"&lt;&gt;NOR",G26:G26)</f>
        <v>0</v>
      </c>
      <c r="H25" s="169"/>
      <c r="I25" s="169">
        <f>SUM(I26:I26)</f>
        <v>0</v>
      </c>
      <c r="J25" s="169"/>
      <c r="K25" s="169">
        <f>SUM(K26:K26)</f>
        <v>1542.8</v>
      </c>
      <c r="L25" s="169"/>
      <c r="M25" s="169">
        <f>SUM(M26:M26)</f>
        <v>0</v>
      </c>
      <c r="N25" s="164"/>
      <c r="O25" s="164">
        <f>SUM(O26:O26)</f>
        <v>0</v>
      </c>
      <c r="P25" s="164"/>
      <c r="Q25" s="164">
        <f>SUM(Q26:Q26)</f>
        <v>0</v>
      </c>
      <c r="R25" s="164"/>
      <c r="S25" s="164"/>
      <c r="T25" s="165"/>
      <c r="U25" s="164">
        <f>SUM(U26:U26)</f>
        <v>4.3499999999999996</v>
      </c>
      <c r="AE25" t="s">
        <v>85</v>
      </c>
    </row>
    <row r="26" spans="1:60" outlineLevel="1" x14ac:dyDescent="0.2">
      <c r="A26" s="178">
        <v>16</v>
      </c>
      <c r="B26" s="179" t="s">
        <v>123</v>
      </c>
      <c r="C26" s="187" t="s">
        <v>124</v>
      </c>
      <c r="D26" s="180" t="s">
        <v>88</v>
      </c>
      <c r="E26" s="181">
        <v>290</v>
      </c>
      <c r="F26" s="182">
        <v>0</v>
      </c>
      <c r="G26" s="182">
        <f>E26*F26</f>
        <v>0</v>
      </c>
      <c r="H26" s="182">
        <v>0</v>
      </c>
      <c r="I26" s="182">
        <f>ROUND(E26*H26,2)</f>
        <v>0</v>
      </c>
      <c r="J26" s="182">
        <v>5.32</v>
      </c>
      <c r="K26" s="182">
        <f>ROUND(E26*J26,2)</f>
        <v>1542.8</v>
      </c>
      <c r="L26" s="182">
        <v>21</v>
      </c>
      <c r="M26" s="182">
        <f>G26*(1+L26/100)</f>
        <v>0</v>
      </c>
      <c r="N26" s="183">
        <v>0</v>
      </c>
      <c r="O26" s="183">
        <f>ROUND(E26*N26,5)</f>
        <v>0</v>
      </c>
      <c r="P26" s="183">
        <v>0</v>
      </c>
      <c r="Q26" s="183">
        <f>ROUND(E26*P26,5)</f>
        <v>0</v>
      </c>
      <c r="R26" s="183"/>
      <c r="S26" s="183"/>
      <c r="T26" s="184">
        <v>1.4999999999999999E-2</v>
      </c>
      <c r="U26" s="183">
        <f>ROUND(E26*T26,2)</f>
        <v>4.3499999999999996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93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6"/>
      <c r="B27" s="7" t="s">
        <v>125</v>
      </c>
      <c r="C27" s="188" t="s">
        <v>125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AC27">
        <v>15</v>
      </c>
      <c r="AD27">
        <v>21</v>
      </c>
    </row>
    <row r="28" spans="1:60" x14ac:dyDescent="0.2">
      <c r="C28" s="189"/>
      <c r="AE28" t="s">
        <v>126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mvucto@email.cz</dc:creator>
  <cp:lastModifiedBy>Borek Petr</cp:lastModifiedBy>
  <cp:lastPrinted>2014-02-28T09:52:57Z</cp:lastPrinted>
  <dcterms:created xsi:type="dcterms:W3CDTF">2009-04-08T07:15:50Z</dcterms:created>
  <dcterms:modified xsi:type="dcterms:W3CDTF">2022-06-06T12:24:33Z</dcterms:modified>
</cp:coreProperties>
</file>