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zpo\Documents\ZAKAZKY\15-2021\087_Canocar Bohunice_Kube\Cena 211202\"/>
    </mc:Choice>
  </mc:AlternateContent>
  <xr:revisionPtr revIDLastSave="0" documentId="8_{1524E5DB-62A1-46BB-A08C-E69EC1FAA7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VN 21087VN Naklady" sheetId="12" r:id="rId4"/>
    <sheet name="001 21087001 Pol" sheetId="13" r:id="rId5"/>
    <sheet name="001 21087002 Pol" sheetId="14" r:id="rId6"/>
  </sheets>
  <externalReferences>
    <externalReference r:id="rId7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'001 21087001 Pol'!$1:$7</definedName>
    <definedName name="_xlnm.Print_Titles" localSheetId="5">'001 21087002 Pol'!$1:$7</definedName>
    <definedName name="_xlnm.Print_Titles" localSheetId="3">'VN 21087VN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'001 21087001 Pol'!$A$1:$X$559</definedName>
    <definedName name="_xlnm.Print_Area" localSheetId="5">'001 21087002 Pol'!$A$1:$X$56</definedName>
    <definedName name="_xlnm.Print_Area" localSheetId="1">Stavba!$A$1:$J$94</definedName>
    <definedName name="_xlnm.Print_Area" localSheetId="3">'VN 21087VN Naklady'!$A$1:$X$18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3" i="1" l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G45" i="1"/>
  <c r="F45" i="1"/>
  <c r="G44" i="1"/>
  <c r="F44" i="1"/>
  <c r="G43" i="1"/>
  <c r="F43" i="1"/>
  <c r="G41" i="1"/>
  <c r="F41" i="1"/>
  <c r="G40" i="1"/>
  <c r="F40" i="1"/>
  <c r="G39" i="1"/>
  <c r="F39" i="1"/>
  <c r="G55" i="14"/>
  <c r="BA15" i="14"/>
  <c r="BA13" i="14"/>
  <c r="G9" i="14"/>
  <c r="G8" i="14" s="1"/>
  <c r="I9" i="14"/>
  <c r="I8" i="14" s="1"/>
  <c r="K9" i="14"/>
  <c r="O9" i="14"/>
  <c r="O8" i="14" s="1"/>
  <c r="Q9" i="14"/>
  <c r="Q8" i="14" s="1"/>
  <c r="V9" i="14"/>
  <c r="G10" i="14"/>
  <c r="M10" i="14" s="1"/>
  <c r="I10" i="14"/>
  <c r="K10" i="14"/>
  <c r="O10" i="14"/>
  <c r="Q10" i="14"/>
  <c r="V10" i="14"/>
  <c r="G11" i="14"/>
  <c r="I11" i="14"/>
  <c r="K11" i="14"/>
  <c r="K8" i="14" s="1"/>
  <c r="M11" i="14"/>
  <c r="O11" i="14"/>
  <c r="Q11" i="14"/>
  <c r="V11" i="14"/>
  <c r="V8" i="14" s="1"/>
  <c r="G12" i="14"/>
  <c r="I12" i="14"/>
  <c r="K12" i="14"/>
  <c r="M12" i="14"/>
  <c r="O12" i="14"/>
  <c r="Q12" i="14"/>
  <c r="V12" i="14"/>
  <c r="G14" i="14"/>
  <c r="I14" i="14"/>
  <c r="K14" i="14"/>
  <c r="M14" i="14"/>
  <c r="O14" i="14"/>
  <c r="Q14" i="14"/>
  <c r="V14" i="14"/>
  <c r="G16" i="14"/>
  <c r="M16" i="14" s="1"/>
  <c r="I16" i="14"/>
  <c r="K16" i="14"/>
  <c r="O16" i="14"/>
  <c r="Q16" i="14"/>
  <c r="V16" i="14"/>
  <c r="G19" i="14"/>
  <c r="I19" i="14"/>
  <c r="K19" i="14"/>
  <c r="M19" i="14"/>
  <c r="O19" i="14"/>
  <c r="Q19" i="14"/>
  <c r="V19" i="14"/>
  <c r="K21" i="14"/>
  <c r="V21" i="14"/>
  <c r="G22" i="14"/>
  <c r="G21" i="14" s="1"/>
  <c r="I22" i="14"/>
  <c r="I21" i="14" s="1"/>
  <c r="K22" i="14"/>
  <c r="O22" i="14"/>
  <c r="O21" i="14" s="1"/>
  <c r="Q22" i="14"/>
  <c r="Q21" i="14" s="1"/>
  <c r="V22" i="14"/>
  <c r="G25" i="14"/>
  <c r="G26" i="14"/>
  <c r="I26" i="14"/>
  <c r="I25" i="14" s="1"/>
  <c r="K26" i="14"/>
  <c r="K25" i="14" s="1"/>
  <c r="M26" i="14"/>
  <c r="M25" i="14" s="1"/>
  <c r="O26" i="14"/>
  <c r="Q26" i="14"/>
  <c r="V26" i="14"/>
  <c r="V25" i="14" s="1"/>
  <c r="G28" i="14"/>
  <c r="I28" i="14"/>
  <c r="K28" i="14"/>
  <c r="M28" i="14"/>
  <c r="O28" i="14"/>
  <c r="Q28" i="14"/>
  <c r="V28" i="14"/>
  <c r="G30" i="14"/>
  <c r="I30" i="14"/>
  <c r="K30" i="14"/>
  <c r="M30" i="14"/>
  <c r="O30" i="14"/>
  <c r="O25" i="14" s="1"/>
  <c r="Q30" i="14"/>
  <c r="V30" i="14"/>
  <c r="G32" i="14"/>
  <c r="M32" i="14" s="1"/>
  <c r="I32" i="14"/>
  <c r="K32" i="14"/>
  <c r="O32" i="14"/>
  <c r="Q32" i="14"/>
  <c r="Q25" i="14" s="1"/>
  <c r="V32" i="14"/>
  <c r="G33" i="14"/>
  <c r="I33" i="14"/>
  <c r="K33" i="14"/>
  <c r="M33" i="14"/>
  <c r="O33" i="14"/>
  <c r="Q33" i="14"/>
  <c r="V33" i="14"/>
  <c r="G34" i="14"/>
  <c r="I34" i="14"/>
  <c r="K34" i="14"/>
  <c r="M34" i="14"/>
  <c r="O34" i="14"/>
  <c r="Q34" i="14"/>
  <c r="V34" i="14"/>
  <c r="O36" i="14"/>
  <c r="G37" i="14"/>
  <c r="G36" i="14" s="1"/>
  <c r="I37" i="14"/>
  <c r="I36" i="14" s="1"/>
  <c r="K37" i="14"/>
  <c r="K36" i="14" s="1"/>
  <c r="O37" i="14"/>
  <c r="Q37" i="14"/>
  <c r="Q36" i="14" s="1"/>
  <c r="V37" i="14"/>
  <c r="V36" i="14" s="1"/>
  <c r="G39" i="14"/>
  <c r="I39" i="14"/>
  <c r="K39" i="14"/>
  <c r="M39" i="14"/>
  <c r="O39" i="14"/>
  <c r="Q39" i="14"/>
  <c r="V39" i="14"/>
  <c r="K41" i="14"/>
  <c r="V41" i="14"/>
  <c r="G42" i="14"/>
  <c r="G41" i="14" s="1"/>
  <c r="I42" i="14"/>
  <c r="I41" i="14" s="1"/>
  <c r="K42" i="14"/>
  <c r="M42" i="14"/>
  <c r="M41" i="14" s="1"/>
  <c r="O42" i="14"/>
  <c r="O41" i="14" s="1"/>
  <c r="Q42" i="14"/>
  <c r="Q41" i="14" s="1"/>
  <c r="V42" i="14"/>
  <c r="G45" i="14"/>
  <c r="O45" i="14"/>
  <c r="G46" i="14"/>
  <c r="I46" i="14"/>
  <c r="I45" i="14" s="1"/>
  <c r="K46" i="14"/>
  <c r="K45" i="14" s="1"/>
  <c r="M46" i="14"/>
  <c r="M45" i="14" s="1"/>
  <c r="O46" i="14"/>
  <c r="Q46" i="14"/>
  <c r="Q45" i="14" s="1"/>
  <c r="V46" i="14"/>
  <c r="V45" i="14" s="1"/>
  <c r="V48" i="14"/>
  <c r="G49" i="14"/>
  <c r="G48" i="14" s="1"/>
  <c r="I49" i="14"/>
  <c r="I48" i="14" s="1"/>
  <c r="K49" i="14"/>
  <c r="O49" i="14"/>
  <c r="O48" i="14" s="1"/>
  <c r="Q49" i="14"/>
  <c r="Q48" i="14" s="1"/>
  <c r="V49" i="14"/>
  <c r="G50" i="14"/>
  <c r="M50" i="14" s="1"/>
  <c r="I50" i="14"/>
  <c r="K50" i="14"/>
  <c r="O50" i="14"/>
  <c r="Q50" i="14"/>
  <c r="V50" i="14"/>
  <c r="G51" i="14"/>
  <c r="I51" i="14"/>
  <c r="K51" i="14"/>
  <c r="K48" i="14" s="1"/>
  <c r="M51" i="14"/>
  <c r="O51" i="14"/>
  <c r="Q51" i="14"/>
  <c r="V51" i="14"/>
  <c r="G53" i="14"/>
  <c r="I53" i="14"/>
  <c r="K53" i="14"/>
  <c r="M53" i="14"/>
  <c r="O53" i="14"/>
  <c r="Q53" i="14"/>
  <c r="V53" i="14"/>
  <c r="AE55" i="14"/>
  <c r="G558" i="13"/>
  <c r="BA487" i="13"/>
  <c r="BA251" i="13"/>
  <c r="BA248" i="13"/>
  <c r="BA191" i="13"/>
  <c r="BA185" i="13"/>
  <c r="BA181" i="13"/>
  <c r="BA157" i="13"/>
  <c r="BA135" i="13"/>
  <c r="BA127" i="13"/>
  <c r="BA47" i="13"/>
  <c r="BA43" i="13"/>
  <c r="BA40" i="13"/>
  <c r="BA36" i="13"/>
  <c r="G8" i="13"/>
  <c r="G9" i="13"/>
  <c r="M9" i="13" s="1"/>
  <c r="I9" i="13"/>
  <c r="I8" i="13" s="1"/>
  <c r="K9" i="13"/>
  <c r="K8" i="13" s="1"/>
  <c r="O9" i="13"/>
  <c r="O8" i="13" s="1"/>
  <c r="Q9" i="13"/>
  <c r="Q8" i="13" s="1"/>
  <c r="V9" i="13"/>
  <c r="V8" i="13" s="1"/>
  <c r="G11" i="13"/>
  <c r="I11" i="13"/>
  <c r="K11" i="13"/>
  <c r="M11" i="13"/>
  <c r="O11" i="13"/>
  <c r="Q11" i="13"/>
  <c r="V11" i="13"/>
  <c r="G14" i="13"/>
  <c r="I14" i="13"/>
  <c r="K14" i="13"/>
  <c r="M14" i="13"/>
  <c r="O14" i="13"/>
  <c r="Q14" i="13"/>
  <c r="V14" i="13"/>
  <c r="G20" i="13"/>
  <c r="M20" i="13" s="1"/>
  <c r="I20" i="13"/>
  <c r="K20" i="13"/>
  <c r="O20" i="13"/>
  <c r="Q20" i="13"/>
  <c r="V20" i="13"/>
  <c r="G32" i="13"/>
  <c r="M32" i="13" s="1"/>
  <c r="I32" i="13"/>
  <c r="K32" i="13"/>
  <c r="O32" i="13"/>
  <c r="Q32" i="13"/>
  <c r="V32" i="13"/>
  <c r="G33" i="13"/>
  <c r="M33" i="13" s="1"/>
  <c r="I33" i="13"/>
  <c r="K33" i="13"/>
  <c r="O33" i="13"/>
  <c r="Q33" i="13"/>
  <c r="V33" i="13"/>
  <c r="G35" i="13"/>
  <c r="M35" i="13" s="1"/>
  <c r="I35" i="13"/>
  <c r="I34" i="13" s="1"/>
  <c r="K35" i="13"/>
  <c r="O35" i="13"/>
  <c r="O34" i="13" s="1"/>
  <c r="Q35" i="13"/>
  <c r="Q34" i="13" s="1"/>
  <c r="V35" i="13"/>
  <c r="G39" i="13"/>
  <c r="M39" i="13" s="1"/>
  <c r="I39" i="13"/>
  <c r="K39" i="13"/>
  <c r="K34" i="13" s="1"/>
  <c r="O39" i="13"/>
  <c r="Q39" i="13"/>
  <c r="V39" i="13"/>
  <c r="G42" i="13"/>
  <c r="I42" i="13"/>
  <c r="K42" i="13"/>
  <c r="M42" i="13"/>
  <c r="O42" i="13"/>
  <c r="Q42" i="13"/>
  <c r="V42" i="13"/>
  <c r="V34" i="13" s="1"/>
  <c r="G46" i="13"/>
  <c r="I46" i="13"/>
  <c r="K46" i="13"/>
  <c r="M46" i="13"/>
  <c r="O46" i="13"/>
  <c r="Q46" i="13"/>
  <c r="V46" i="13"/>
  <c r="G49" i="13"/>
  <c r="M49" i="13" s="1"/>
  <c r="I49" i="13"/>
  <c r="K49" i="13"/>
  <c r="O49" i="13"/>
  <c r="Q49" i="13"/>
  <c r="V49" i="13"/>
  <c r="G53" i="13"/>
  <c r="M53" i="13" s="1"/>
  <c r="I53" i="13"/>
  <c r="K53" i="13"/>
  <c r="O53" i="13"/>
  <c r="Q53" i="13"/>
  <c r="V53" i="13"/>
  <c r="G55" i="13"/>
  <c r="M55" i="13" s="1"/>
  <c r="I55" i="13"/>
  <c r="K55" i="13"/>
  <c r="O55" i="13"/>
  <c r="Q55" i="13"/>
  <c r="V55" i="13"/>
  <c r="G57" i="13"/>
  <c r="M57" i="13" s="1"/>
  <c r="I57" i="13"/>
  <c r="K57" i="13"/>
  <c r="O57" i="13"/>
  <c r="Q57" i="13"/>
  <c r="V57" i="13"/>
  <c r="G59" i="13"/>
  <c r="M59" i="13" s="1"/>
  <c r="I59" i="13"/>
  <c r="K59" i="13"/>
  <c r="O59" i="13"/>
  <c r="Q59" i="13"/>
  <c r="V59" i="13"/>
  <c r="G65" i="13"/>
  <c r="M65" i="13" s="1"/>
  <c r="I65" i="13"/>
  <c r="K65" i="13"/>
  <c r="O65" i="13"/>
  <c r="Q65" i="13"/>
  <c r="V65" i="13"/>
  <c r="G68" i="13"/>
  <c r="I68" i="13"/>
  <c r="K68" i="13"/>
  <c r="M68" i="13"/>
  <c r="O68" i="13"/>
  <c r="Q68" i="13"/>
  <c r="V68" i="13"/>
  <c r="G70" i="13"/>
  <c r="I70" i="13"/>
  <c r="K70" i="13"/>
  <c r="M70" i="13"/>
  <c r="O70" i="13"/>
  <c r="Q70" i="13"/>
  <c r="V70" i="13"/>
  <c r="G73" i="13"/>
  <c r="M73" i="13" s="1"/>
  <c r="I73" i="13"/>
  <c r="K73" i="13"/>
  <c r="O73" i="13"/>
  <c r="Q73" i="13"/>
  <c r="V73" i="13"/>
  <c r="G77" i="13"/>
  <c r="M77" i="13" s="1"/>
  <c r="I77" i="13"/>
  <c r="K77" i="13"/>
  <c r="O77" i="13"/>
  <c r="Q77" i="13"/>
  <c r="V77" i="13"/>
  <c r="G79" i="13"/>
  <c r="M79" i="13" s="1"/>
  <c r="I79" i="13"/>
  <c r="K79" i="13"/>
  <c r="O79" i="13"/>
  <c r="Q79" i="13"/>
  <c r="V79" i="13"/>
  <c r="G82" i="13"/>
  <c r="M82" i="13" s="1"/>
  <c r="I82" i="13"/>
  <c r="K82" i="13"/>
  <c r="O82" i="13"/>
  <c r="Q82" i="13"/>
  <c r="V82" i="13"/>
  <c r="G84" i="13"/>
  <c r="M84" i="13" s="1"/>
  <c r="I84" i="13"/>
  <c r="K84" i="13"/>
  <c r="O84" i="13"/>
  <c r="Q84" i="13"/>
  <c r="V84" i="13"/>
  <c r="G85" i="13"/>
  <c r="I85" i="13"/>
  <c r="G86" i="13"/>
  <c r="I86" i="13"/>
  <c r="K86" i="13"/>
  <c r="K85" i="13" s="1"/>
  <c r="M86" i="13"/>
  <c r="O86" i="13"/>
  <c r="Q86" i="13"/>
  <c r="V86" i="13"/>
  <c r="V85" i="13" s="1"/>
  <c r="G88" i="13"/>
  <c r="I88" i="13"/>
  <c r="K88" i="13"/>
  <c r="M88" i="13"/>
  <c r="O88" i="13"/>
  <c r="O85" i="13" s="1"/>
  <c r="Q88" i="13"/>
  <c r="V88" i="13"/>
  <c r="G90" i="13"/>
  <c r="I90" i="13"/>
  <c r="K90" i="13"/>
  <c r="M90" i="13"/>
  <c r="O90" i="13"/>
  <c r="Q90" i="13"/>
  <c r="Q85" i="13" s="1"/>
  <c r="V90" i="13"/>
  <c r="G92" i="13"/>
  <c r="M92" i="13" s="1"/>
  <c r="I92" i="13"/>
  <c r="K92" i="13"/>
  <c r="O92" i="13"/>
  <c r="Q92" i="13"/>
  <c r="V92" i="13"/>
  <c r="G95" i="13"/>
  <c r="M95" i="13" s="1"/>
  <c r="I95" i="13"/>
  <c r="K95" i="13"/>
  <c r="O95" i="13"/>
  <c r="Q95" i="13"/>
  <c r="V95" i="13"/>
  <c r="G98" i="13"/>
  <c r="V98" i="13"/>
  <c r="G99" i="13"/>
  <c r="M99" i="13" s="1"/>
  <c r="I99" i="13"/>
  <c r="I98" i="13" s="1"/>
  <c r="K99" i="13"/>
  <c r="O99" i="13"/>
  <c r="O98" i="13" s="1"/>
  <c r="Q99" i="13"/>
  <c r="Q98" i="13" s="1"/>
  <c r="V99" i="13"/>
  <c r="G117" i="13"/>
  <c r="M117" i="13" s="1"/>
  <c r="I117" i="13"/>
  <c r="K117" i="13"/>
  <c r="K98" i="13" s="1"/>
  <c r="O117" i="13"/>
  <c r="Q117" i="13"/>
  <c r="V117" i="13"/>
  <c r="G126" i="13"/>
  <c r="I126" i="13"/>
  <c r="K126" i="13"/>
  <c r="M126" i="13"/>
  <c r="O126" i="13"/>
  <c r="Q126" i="13"/>
  <c r="V126" i="13"/>
  <c r="G131" i="13"/>
  <c r="I131" i="13"/>
  <c r="K131" i="13"/>
  <c r="M131" i="13"/>
  <c r="O131" i="13"/>
  <c r="Q131" i="13"/>
  <c r="V131" i="13"/>
  <c r="O133" i="13"/>
  <c r="Q133" i="13"/>
  <c r="G134" i="13"/>
  <c r="M134" i="13" s="1"/>
  <c r="I134" i="13"/>
  <c r="I133" i="13" s="1"/>
  <c r="K134" i="13"/>
  <c r="K133" i="13" s="1"/>
  <c r="O134" i="13"/>
  <c r="Q134" i="13"/>
  <c r="V134" i="13"/>
  <c r="V133" i="13" s="1"/>
  <c r="G138" i="13"/>
  <c r="M138" i="13" s="1"/>
  <c r="I138" i="13"/>
  <c r="K138" i="13"/>
  <c r="O138" i="13"/>
  <c r="Q138" i="13"/>
  <c r="V138" i="13"/>
  <c r="G148" i="13"/>
  <c r="G133" i="13" s="1"/>
  <c r="I148" i="13"/>
  <c r="K148" i="13"/>
  <c r="O148" i="13"/>
  <c r="Q148" i="13"/>
  <c r="V148" i="13"/>
  <c r="G151" i="13"/>
  <c r="M151" i="13" s="1"/>
  <c r="I151" i="13"/>
  <c r="I150" i="13" s="1"/>
  <c r="K151" i="13"/>
  <c r="K150" i="13" s="1"/>
  <c r="O151" i="13"/>
  <c r="Q151" i="13"/>
  <c r="Q150" i="13" s="1"/>
  <c r="V151" i="13"/>
  <c r="V150" i="13" s="1"/>
  <c r="G156" i="13"/>
  <c r="I156" i="13"/>
  <c r="K156" i="13"/>
  <c r="M156" i="13"/>
  <c r="O156" i="13"/>
  <c r="Q156" i="13"/>
  <c r="V156" i="13"/>
  <c r="G159" i="13"/>
  <c r="I159" i="13"/>
  <c r="K159" i="13"/>
  <c r="M159" i="13"/>
  <c r="O159" i="13"/>
  <c r="O150" i="13" s="1"/>
  <c r="Q159" i="13"/>
  <c r="V159" i="13"/>
  <c r="G170" i="13"/>
  <c r="I170" i="13"/>
  <c r="K170" i="13"/>
  <c r="M170" i="13"/>
  <c r="O170" i="13"/>
  <c r="Q170" i="13"/>
  <c r="V170" i="13"/>
  <c r="G180" i="13"/>
  <c r="M180" i="13" s="1"/>
  <c r="I180" i="13"/>
  <c r="K180" i="13"/>
  <c r="O180" i="13"/>
  <c r="Q180" i="13"/>
  <c r="V180" i="13"/>
  <c r="G184" i="13"/>
  <c r="M184" i="13" s="1"/>
  <c r="I184" i="13"/>
  <c r="K184" i="13"/>
  <c r="O184" i="13"/>
  <c r="Q184" i="13"/>
  <c r="V184" i="13"/>
  <c r="G187" i="13"/>
  <c r="M187" i="13" s="1"/>
  <c r="I187" i="13"/>
  <c r="K187" i="13"/>
  <c r="O187" i="13"/>
  <c r="Q187" i="13"/>
  <c r="V187" i="13"/>
  <c r="G190" i="13"/>
  <c r="M190" i="13" s="1"/>
  <c r="I190" i="13"/>
  <c r="K190" i="13"/>
  <c r="O190" i="13"/>
  <c r="Q190" i="13"/>
  <c r="V190" i="13"/>
  <c r="G193" i="13"/>
  <c r="I193" i="13"/>
  <c r="G194" i="13"/>
  <c r="I194" i="13"/>
  <c r="K194" i="13"/>
  <c r="K193" i="13" s="1"/>
  <c r="M194" i="13"/>
  <c r="O194" i="13"/>
  <c r="Q194" i="13"/>
  <c r="V194" i="13"/>
  <c r="V193" i="13" s="1"/>
  <c r="G197" i="13"/>
  <c r="I197" i="13"/>
  <c r="K197" i="13"/>
  <c r="M197" i="13"/>
  <c r="O197" i="13"/>
  <c r="O193" i="13" s="1"/>
  <c r="Q197" i="13"/>
  <c r="V197" i="13"/>
  <c r="G200" i="13"/>
  <c r="I200" i="13"/>
  <c r="K200" i="13"/>
  <c r="M200" i="13"/>
  <c r="O200" i="13"/>
  <c r="Q200" i="13"/>
  <c r="Q193" i="13" s="1"/>
  <c r="V200" i="13"/>
  <c r="G202" i="13"/>
  <c r="M202" i="13" s="1"/>
  <c r="I202" i="13"/>
  <c r="K202" i="13"/>
  <c r="O202" i="13"/>
  <c r="Q202" i="13"/>
  <c r="V202" i="13"/>
  <c r="G209" i="13"/>
  <c r="M209" i="13" s="1"/>
  <c r="I209" i="13"/>
  <c r="K209" i="13"/>
  <c r="O209" i="13"/>
  <c r="Q209" i="13"/>
  <c r="V209" i="13"/>
  <c r="V211" i="13"/>
  <c r="G212" i="13"/>
  <c r="M212" i="13" s="1"/>
  <c r="M211" i="13" s="1"/>
  <c r="I212" i="13"/>
  <c r="I211" i="13" s="1"/>
  <c r="K212" i="13"/>
  <c r="O212" i="13"/>
  <c r="O211" i="13" s="1"/>
  <c r="Q212" i="13"/>
  <c r="Q211" i="13" s="1"/>
  <c r="V212" i="13"/>
  <c r="G241" i="13"/>
  <c r="M241" i="13" s="1"/>
  <c r="I241" i="13"/>
  <c r="K241" i="13"/>
  <c r="K211" i="13" s="1"/>
  <c r="O241" i="13"/>
  <c r="Q241" i="13"/>
  <c r="V241" i="13"/>
  <c r="G244" i="13"/>
  <c r="I244" i="13"/>
  <c r="K244" i="13"/>
  <c r="M244" i="13"/>
  <c r="O244" i="13"/>
  <c r="O243" i="13" s="1"/>
  <c r="Q244" i="13"/>
  <c r="V244" i="13"/>
  <c r="G247" i="13"/>
  <c r="G243" i="13" s="1"/>
  <c r="I247" i="13"/>
  <c r="K247" i="13"/>
  <c r="M247" i="13"/>
  <c r="O247" i="13"/>
  <c r="Q247" i="13"/>
  <c r="Q243" i="13" s="1"/>
  <c r="V247" i="13"/>
  <c r="G250" i="13"/>
  <c r="I250" i="13"/>
  <c r="K250" i="13"/>
  <c r="M250" i="13"/>
  <c r="O250" i="13"/>
  <c r="Q250" i="13"/>
  <c r="V250" i="13"/>
  <c r="V243" i="13" s="1"/>
  <c r="G253" i="13"/>
  <c r="M253" i="13" s="1"/>
  <c r="I253" i="13"/>
  <c r="K253" i="13"/>
  <c r="O253" i="13"/>
  <c r="Q253" i="13"/>
  <c r="V253" i="13"/>
  <c r="G256" i="13"/>
  <c r="M256" i="13" s="1"/>
  <c r="I256" i="13"/>
  <c r="K256" i="13"/>
  <c r="O256" i="13"/>
  <c r="Q256" i="13"/>
  <c r="V256" i="13"/>
  <c r="G259" i="13"/>
  <c r="M259" i="13" s="1"/>
  <c r="I259" i="13"/>
  <c r="I243" i="13" s="1"/>
  <c r="K259" i="13"/>
  <c r="O259" i="13"/>
  <c r="Q259" i="13"/>
  <c r="V259" i="13"/>
  <c r="G262" i="13"/>
  <c r="M262" i="13" s="1"/>
  <c r="I262" i="13"/>
  <c r="K262" i="13"/>
  <c r="K243" i="13" s="1"/>
  <c r="O262" i="13"/>
  <c r="Q262" i="13"/>
  <c r="V262" i="13"/>
  <c r="G265" i="13"/>
  <c r="I265" i="13"/>
  <c r="K265" i="13"/>
  <c r="M265" i="13"/>
  <c r="O265" i="13"/>
  <c r="Q265" i="13"/>
  <c r="V265" i="13"/>
  <c r="G268" i="13"/>
  <c r="I268" i="13"/>
  <c r="K268" i="13"/>
  <c r="M268" i="13"/>
  <c r="O268" i="13"/>
  <c r="Q268" i="13"/>
  <c r="V268" i="13"/>
  <c r="G278" i="13"/>
  <c r="I278" i="13"/>
  <c r="K278" i="13"/>
  <c r="M278" i="13"/>
  <c r="O278" i="13"/>
  <c r="Q278" i="13"/>
  <c r="V278" i="13"/>
  <c r="G280" i="13"/>
  <c r="I280" i="13"/>
  <c r="K280" i="13"/>
  <c r="M280" i="13"/>
  <c r="O280" i="13"/>
  <c r="Q280" i="13"/>
  <c r="V280" i="13"/>
  <c r="G282" i="13"/>
  <c r="M282" i="13" s="1"/>
  <c r="I282" i="13"/>
  <c r="K282" i="13"/>
  <c r="O282" i="13"/>
  <c r="Q282" i="13"/>
  <c r="V282" i="13"/>
  <c r="G286" i="13"/>
  <c r="M286" i="13" s="1"/>
  <c r="I286" i="13"/>
  <c r="K286" i="13"/>
  <c r="O286" i="13"/>
  <c r="Q286" i="13"/>
  <c r="V286" i="13"/>
  <c r="G288" i="13"/>
  <c r="M288" i="13" s="1"/>
  <c r="I288" i="13"/>
  <c r="K288" i="13"/>
  <c r="O288" i="13"/>
  <c r="Q288" i="13"/>
  <c r="V288" i="13"/>
  <c r="G290" i="13"/>
  <c r="M290" i="13" s="1"/>
  <c r="I290" i="13"/>
  <c r="K290" i="13"/>
  <c r="O290" i="13"/>
  <c r="Q290" i="13"/>
  <c r="V290" i="13"/>
  <c r="G292" i="13"/>
  <c r="I292" i="13"/>
  <c r="K292" i="13"/>
  <c r="M292" i="13"/>
  <c r="O292" i="13"/>
  <c r="Q292" i="13"/>
  <c r="V292" i="13"/>
  <c r="G294" i="13"/>
  <c r="I294" i="13"/>
  <c r="K294" i="13"/>
  <c r="M294" i="13"/>
  <c r="O294" i="13"/>
  <c r="Q294" i="13"/>
  <c r="V294" i="13"/>
  <c r="G296" i="13"/>
  <c r="I296" i="13"/>
  <c r="K296" i="13"/>
  <c r="M296" i="13"/>
  <c r="O296" i="13"/>
  <c r="Q296" i="13"/>
  <c r="V296" i="13"/>
  <c r="G298" i="13"/>
  <c r="I298" i="13"/>
  <c r="K298" i="13"/>
  <c r="M298" i="13"/>
  <c r="O298" i="13"/>
  <c r="Q298" i="13"/>
  <c r="V298" i="13"/>
  <c r="G303" i="13"/>
  <c r="M303" i="13" s="1"/>
  <c r="I303" i="13"/>
  <c r="K303" i="13"/>
  <c r="O303" i="13"/>
  <c r="Q303" i="13"/>
  <c r="V303" i="13"/>
  <c r="G305" i="13"/>
  <c r="M305" i="13" s="1"/>
  <c r="I305" i="13"/>
  <c r="K305" i="13"/>
  <c r="O305" i="13"/>
  <c r="Q305" i="13"/>
  <c r="V305" i="13"/>
  <c r="G314" i="13"/>
  <c r="M314" i="13" s="1"/>
  <c r="I314" i="13"/>
  <c r="K314" i="13"/>
  <c r="O314" i="13"/>
  <c r="Q314" i="13"/>
  <c r="V314" i="13"/>
  <c r="G316" i="13"/>
  <c r="M316" i="13" s="1"/>
  <c r="I316" i="13"/>
  <c r="K316" i="13"/>
  <c r="O316" i="13"/>
  <c r="Q316" i="13"/>
  <c r="V316" i="13"/>
  <c r="G320" i="13"/>
  <c r="I320" i="13"/>
  <c r="K320" i="13"/>
  <c r="M320" i="13"/>
  <c r="O320" i="13"/>
  <c r="Q320" i="13"/>
  <c r="V320" i="13"/>
  <c r="I323" i="13"/>
  <c r="K323" i="13"/>
  <c r="M323" i="13"/>
  <c r="O323" i="13"/>
  <c r="V323" i="13"/>
  <c r="G324" i="13"/>
  <c r="G323" i="13" s="1"/>
  <c r="I324" i="13"/>
  <c r="K324" i="13"/>
  <c r="M324" i="13"/>
  <c r="O324" i="13"/>
  <c r="Q324" i="13"/>
  <c r="Q323" i="13" s="1"/>
  <c r="V324" i="13"/>
  <c r="I326" i="13"/>
  <c r="O326" i="13"/>
  <c r="Q326" i="13"/>
  <c r="V326" i="13"/>
  <c r="G327" i="13"/>
  <c r="I327" i="13"/>
  <c r="K327" i="13"/>
  <c r="K326" i="13" s="1"/>
  <c r="M327" i="13"/>
  <c r="O327" i="13"/>
  <c r="Q327" i="13"/>
  <c r="V327" i="13"/>
  <c r="G329" i="13"/>
  <c r="G326" i="13" s="1"/>
  <c r="I329" i="13"/>
  <c r="K329" i="13"/>
  <c r="O329" i="13"/>
  <c r="Q329" i="13"/>
  <c r="V329" i="13"/>
  <c r="G339" i="13"/>
  <c r="G340" i="13"/>
  <c r="M340" i="13" s="1"/>
  <c r="M339" i="13" s="1"/>
  <c r="I340" i="13"/>
  <c r="I339" i="13" s="1"/>
  <c r="K340" i="13"/>
  <c r="K339" i="13" s="1"/>
  <c r="O340" i="13"/>
  <c r="Q340" i="13"/>
  <c r="Q339" i="13" s="1"/>
  <c r="V340" i="13"/>
  <c r="G344" i="13"/>
  <c r="I344" i="13"/>
  <c r="K344" i="13"/>
  <c r="M344" i="13"/>
  <c r="O344" i="13"/>
  <c r="Q344" i="13"/>
  <c r="V344" i="13"/>
  <c r="V339" i="13" s="1"/>
  <c r="G346" i="13"/>
  <c r="I346" i="13"/>
  <c r="K346" i="13"/>
  <c r="M346" i="13"/>
  <c r="O346" i="13"/>
  <c r="O339" i="13" s="1"/>
  <c r="Q346" i="13"/>
  <c r="V346" i="13"/>
  <c r="G349" i="13"/>
  <c r="M349" i="13" s="1"/>
  <c r="I349" i="13"/>
  <c r="I348" i="13" s="1"/>
  <c r="K349" i="13"/>
  <c r="O349" i="13"/>
  <c r="Q349" i="13"/>
  <c r="Q348" i="13" s="1"/>
  <c r="V349" i="13"/>
  <c r="V348" i="13" s="1"/>
  <c r="G358" i="13"/>
  <c r="I358" i="13"/>
  <c r="K358" i="13"/>
  <c r="K348" i="13" s="1"/>
  <c r="M358" i="13"/>
  <c r="O358" i="13"/>
  <c r="Q358" i="13"/>
  <c r="V358" i="13"/>
  <c r="G360" i="13"/>
  <c r="G348" i="13" s="1"/>
  <c r="I360" i="13"/>
  <c r="K360" i="13"/>
  <c r="O360" i="13"/>
  <c r="Q360" i="13"/>
  <c r="V360" i="13"/>
  <c r="G363" i="13"/>
  <c r="M363" i="13" s="1"/>
  <c r="I363" i="13"/>
  <c r="K363" i="13"/>
  <c r="O363" i="13"/>
  <c r="Q363" i="13"/>
  <c r="V363" i="13"/>
  <c r="G366" i="13"/>
  <c r="M366" i="13" s="1"/>
  <c r="I366" i="13"/>
  <c r="K366" i="13"/>
  <c r="O366" i="13"/>
  <c r="Q366" i="13"/>
  <c r="V366" i="13"/>
  <c r="G368" i="13"/>
  <c r="I368" i="13"/>
  <c r="K368" i="13"/>
  <c r="M368" i="13"/>
  <c r="O368" i="13"/>
  <c r="Q368" i="13"/>
  <c r="V368" i="13"/>
  <c r="G371" i="13"/>
  <c r="I371" i="13"/>
  <c r="K371" i="13"/>
  <c r="M371" i="13"/>
  <c r="O371" i="13"/>
  <c r="Q371" i="13"/>
  <c r="V371" i="13"/>
  <c r="G373" i="13"/>
  <c r="I373" i="13"/>
  <c r="K373" i="13"/>
  <c r="M373" i="13"/>
  <c r="O373" i="13"/>
  <c r="O348" i="13" s="1"/>
  <c r="Q373" i="13"/>
  <c r="V373" i="13"/>
  <c r="G375" i="13"/>
  <c r="I375" i="13"/>
  <c r="M375" i="13"/>
  <c r="O375" i="13"/>
  <c r="Q375" i="13"/>
  <c r="G376" i="13"/>
  <c r="I376" i="13"/>
  <c r="K376" i="13"/>
  <c r="K375" i="13" s="1"/>
  <c r="M376" i="13"/>
  <c r="O376" i="13"/>
  <c r="Q376" i="13"/>
  <c r="V376" i="13"/>
  <c r="V375" i="13" s="1"/>
  <c r="K377" i="13"/>
  <c r="Q377" i="13"/>
  <c r="V377" i="13"/>
  <c r="G378" i="13"/>
  <c r="M378" i="13" s="1"/>
  <c r="M377" i="13" s="1"/>
  <c r="I378" i="13"/>
  <c r="I377" i="13" s="1"/>
  <c r="K378" i="13"/>
  <c r="O378" i="13"/>
  <c r="O377" i="13" s="1"/>
  <c r="Q378" i="13"/>
  <c r="V378" i="13"/>
  <c r="G379" i="13"/>
  <c r="I379" i="13"/>
  <c r="G380" i="13"/>
  <c r="I380" i="13"/>
  <c r="K380" i="13"/>
  <c r="K379" i="13" s="1"/>
  <c r="M380" i="13"/>
  <c r="M379" i="13" s="1"/>
  <c r="O380" i="13"/>
  <c r="Q380" i="13"/>
  <c r="V380" i="13"/>
  <c r="V379" i="13" s="1"/>
  <c r="G385" i="13"/>
  <c r="I385" i="13"/>
  <c r="K385" i="13"/>
  <c r="M385" i="13"/>
  <c r="O385" i="13"/>
  <c r="O379" i="13" s="1"/>
  <c r="Q385" i="13"/>
  <c r="V385" i="13"/>
  <c r="G391" i="13"/>
  <c r="I391" i="13"/>
  <c r="K391" i="13"/>
  <c r="M391" i="13"/>
  <c r="O391" i="13"/>
  <c r="Q391" i="13"/>
  <c r="Q379" i="13" s="1"/>
  <c r="V391" i="13"/>
  <c r="G394" i="13"/>
  <c r="I394" i="13"/>
  <c r="K394" i="13"/>
  <c r="K393" i="13" s="1"/>
  <c r="M394" i="13"/>
  <c r="O394" i="13"/>
  <c r="Q394" i="13"/>
  <c r="V394" i="13"/>
  <c r="V393" i="13" s="1"/>
  <c r="G395" i="13"/>
  <c r="G393" i="13" s="1"/>
  <c r="I395" i="13"/>
  <c r="K395" i="13"/>
  <c r="O395" i="13"/>
  <c r="Q395" i="13"/>
  <c r="V395" i="13"/>
  <c r="G396" i="13"/>
  <c r="M396" i="13" s="1"/>
  <c r="I396" i="13"/>
  <c r="I393" i="13" s="1"/>
  <c r="K396" i="13"/>
  <c r="O396" i="13"/>
  <c r="Q396" i="13"/>
  <c r="V396" i="13"/>
  <c r="G397" i="13"/>
  <c r="M397" i="13" s="1"/>
  <c r="I397" i="13"/>
  <c r="K397" i="13"/>
  <c r="O397" i="13"/>
  <c r="Q397" i="13"/>
  <c r="V397" i="13"/>
  <c r="G398" i="13"/>
  <c r="I398" i="13"/>
  <c r="K398" i="13"/>
  <c r="M398" i="13"/>
  <c r="O398" i="13"/>
  <c r="Q398" i="13"/>
  <c r="V398" i="13"/>
  <c r="G399" i="13"/>
  <c r="I399" i="13"/>
  <c r="K399" i="13"/>
  <c r="M399" i="13"/>
  <c r="O399" i="13"/>
  <c r="O393" i="13" s="1"/>
  <c r="Q399" i="13"/>
  <c r="V399" i="13"/>
  <c r="G400" i="13"/>
  <c r="I400" i="13"/>
  <c r="K400" i="13"/>
  <c r="M400" i="13"/>
  <c r="O400" i="13"/>
  <c r="Q400" i="13"/>
  <c r="Q393" i="13" s="1"/>
  <c r="V400" i="13"/>
  <c r="G401" i="13"/>
  <c r="M401" i="13" s="1"/>
  <c r="I401" i="13"/>
  <c r="K401" i="13"/>
  <c r="O401" i="13"/>
  <c r="Q401" i="13"/>
  <c r="V401" i="13"/>
  <c r="G402" i="13"/>
  <c r="I402" i="13"/>
  <c r="K402" i="13"/>
  <c r="M402" i="13"/>
  <c r="O402" i="13"/>
  <c r="Q402" i="13"/>
  <c r="V402" i="13"/>
  <c r="G406" i="13"/>
  <c r="M406" i="13" s="1"/>
  <c r="I406" i="13"/>
  <c r="K406" i="13"/>
  <c r="O406" i="13"/>
  <c r="Q406" i="13"/>
  <c r="V406" i="13"/>
  <c r="G409" i="13"/>
  <c r="O409" i="13"/>
  <c r="G410" i="13"/>
  <c r="M410" i="13" s="1"/>
  <c r="M409" i="13" s="1"/>
  <c r="I410" i="13"/>
  <c r="I409" i="13" s="1"/>
  <c r="K410" i="13"/>
  <c r="K409" i="13" s="1"/>
  <c r="O410" i="13"/>
  <c r="Q410" i="13"/>
  <c r="Q409" i="13" s="1"/>
  <c r="V410" i="13"/>
  <c r="V409" i="13" s="1"/>
  <c r="I412" i="13"/>
  <c r="K412" i="13"/>
  <c r="V412" i="13"/>
  <c r="G413" i="13"/>
  <c r="I413" i="13"/>
  <c r="K413" i="13"/>
  <c r="M413" i="13"/>
  <c r="M412" i="13" s="1"/>
  <c r="O413" i="13"/>
  <c r="O412" i="13" s="1"/>
  <c r="Q413" i="13"/>
  <c r="V413" i="13"/>
  <c r="G414" i="13"/>
  <c r="G412" i="13" s="1"/>
  <c r="I414" i="13"/>
  <c r="K414" i="13"/>
  <c r="M414" i="13"/>
  <c r="O414" i="13"/>
  <c r="Q414" i="13"/>
  <c r="Q412" i="13" s="1"/>
  <c r="V414" i="13"/>
  <c r="Q415" i="13"/>
  <c r="G416" i="13"/>
  <c r="I416" i="13"/>
  <c r="K416" i="13"/>
  <c r="K415" i="13" s="1"/>
  <c r="M416" i="13"/>
  <c r="O416" i="13"/>
  <c r="Q416" i="13"/>
  <c r="V416" i="13"/>
  <c r="V415" i="13" s="1"/>
  <c r="G417" i="13"/>
  <c r="G415" i="13" s="1"/>
  <c r="I417" i="13"/>
  <c r="K417" i="13"/>
  <c r="O417" i="13"/>
  <c r="Q417" i="13"/>
  <c r="V417" i="13"/>
  <c r="G418" i="13"/>
  <c r="M418" i="13" s="1"/>
  <c r="I418" i="13"/>
  <c r="I415" i="13" s="1"/>
  <c r="K418" i="13"/>
  <c r="O418" i="13"/>
  <c r="Q418" i="13"/>
  <c r="V418" i="13"/>
  <c r="G419" i="13"/>
  <c r="M419" i="13" s="1"/>
  <c r="I419" i="13"/>
  <c r="K419" i="13"/>
  <c r="O419" i="13"/>
  <c r="Q419" i="13"/>
  <c r="V419" i="13"/>
  <c r="G420" i="13"/>
  <c r="I420" i="13"/>
  <c r="K420" i="13"/>
  <c r="M420" i="13"/>
  <c r="O420" i="13"/>
  <c r="Q420" i="13"/>
  <c r="V420" i="13"/>
  <c r="G421" i="13"/>
  <c r="I421" i="13"/>
  <c r="K421" i="13"/>
  <c r="M421" i="13"/>
  <c r="O421" i="13"/>
  <c r="O415" i="13" s="1"/>
  <c r="Q421" i="13"/>
  <c r="V421" i="13"/>
  <c r="G422" i="13"/>
  <c r="I422" i="13"/>
  <c r="K422" i="13"/>
  <c r="M422" i="13"/>
  <c r="O422" i="13"/>
  <c r="Q422" i="13"/>
  <c r="V422" i="13"/>
  <c r="G424" i="13"/>
  <c r="I424" i="13"/>
  <c r="K424" i="13"/>
  <c r="K423" i="13" s="1"/>
  <c r="M424" i="13"/>
  <c r="O424" i="13"/>
  <c r="Q424" i="13"/>
  <c r="V424" i="13"/>
  <c r="V423" i="13" s="1"/>
  <c r="G426" i="13"/>
  <c r="G423" i="13" s="1"/>
  <c r="I426" i="13"/>
  <c r="K426" i="13"/>
  <c r="O426" i="13"/>
  <c r="Q426" i="13"/>
  <c r="V426" i="13"/>
  <c r="G442" i="13"/>
  <c r="M442" i="13" s="1"/>
  <c r="I442" i="13"/>
  <c r="I423" i="13" s="1"/>
  <c r="K442" i="13"/>
  <c r="O442" i="13"/>
  <c r="Q442" i="13"/>
  <c r="V442" i="13"/>
  <c r="G444" i="13"/>
  <c r="M444" i="13" s="1"/>
  <c r="I444" i="13"/>
  <c r="K444" i="13"/>
  <c r="O444" i="13"/>
  <c r="Q444" i="13"/>
  <c r="V444" i="13"/>
  <c r="G459" i="13"/>
  <c r="I459" i="13"/>
  <c r="K459" i="13"/>
  <c r="M459" i="13"/>
  <c r="O459" i="13"/>
  <c r="Q459" i="13"/>
  <c r="V459" i="13"/>
  <c r="G468" i="13"/>
  <c r="I468" i="13"/>
  <c r="K468" i="13"/>
  <c r="M468" i="13"/>
  <c r="O468" i="13"/>
  <c r="O423" i="13" s="1"/>
  <c r="Q468" i="13"/>
  <c r="V468" i="13"/>
  <c r="G478" i="13"/>
  <c r="I478" i="13"/>
  <c r="K478" i="13"/>
  <c r="M478" i="13"/>
  <c r="O478" i="13"/>
  <c r="Q478" i="13"/>
  <c r="V478" i="13"/>
  <c r="G483" i="13"/>
  <c r="M483" i="13" s="1"/>
  <c r="I483" i="13"/>
  <c r="K483" i="13"/>
  <c r="O483" i="13"/>
  <c r="Q483" i="13"/>
  <c r="Q423" i="13" s="1"/>
  <c r="V483" i="13"/>
  <c r="Q485" i="13"/>
  <c r="V485" i="13"/>
  <c r="G486" i="13"/>
  <c r="M486" i="13" s="1"/>
  <c r="M485" i="13" s="1"/>
  <c r="I486" i="13"/>
  <c r="I485" i="13" s="1"/>
  <c r="K486" i="13"/>
  <c r="O486" i="13"/>
  <c r="Q486" i="13"/>
  <c r="V486" i="13"/>
  <c r="G492" i="13"/>
  <c r="M492" i="13" s="1"/>
  <c r="I492" i="13"/>
  <c r="K492" i="13"/>
  <c r="K485" i="13" s="1"/>
  <c r="O492" i="13"/>
  <c r="O485" i="13" s="1"/>
  <c r="Q492" i="13"/>
  <c r="V492" i="13"/>
  <c r="G496" i="13"/>
  <c r="I496" i="13"/>
  <c r="G497" i="13"/>
  <c r="I497" i="13"/>
  <c r="K497" i="13"/>
  <c r="K496" i="13" s="1"/>
  <c r="M497" i="13"/>
  <c r="O497" i="13"/>
  <c r="O496" i="13" s="1"/>
  <c r="Q497" i="13"/>
  <c r="V497" i="13"/>
  <c r="V496" i="13" s="1"/>
  <c r="G500" i="13"/>
  <c r="I500" i="13"/>
  <c r="K500" i="13"/>
  <c r="M500" i="13"/>
  <c r="O500" i="13"/>
  <c r="Q500" i="13"/>
  <c r="Q496" i="13" s="1"/>
  <c r="V500" i="13"/>
  <c r="G506" i="13"/>
  <c r="I506" i="13"/>
  <c r="K506" i="13"/>
  <c r="M506" i="13"/>
  <c r="O506" i="13"/>
  <c r="Q506" i="13"/>
  <c r="V506" i="13"/>
  <c r="G508" i="13"/>
  <c r="M508" i="13" s="1"/>
  <c r="I508" i="13"/>
  <c r="K508" i="13"/>
  <c r="O508" i="13"/>
  <c r="Q508" i="13"/>
  <c r="V508" i="13"/>
  <c r="G510" i="13"/>
  <c r="M510" i="13" s="1"/>
  <c r="I510" i="13"/>
  <c r="K510" i="13"/>
  <c r="O510" i="13"/>
  <c r="Q510" i="13"/>
  <c r="V510" i="13"/>
  <c r="V511" i="13"/>
  <c r="G512" i="13"/>
  <c r="M512" i="13" s="1"/>
  <c r="M511" i="13" s="1"/>
  <c r="I512" i="13"/>
  <c r="I511" i="13" s="1"/>
  <c r="K512" i="13"/>
  <c r="K511" i="13" s="1"/>
  <c r="O512" i="13"/>
  <c r="O511" i="13" s="1"/>
  <c r="Q512" i="13"/>
  <c r="Q511" i="13" s="1"/>
  <c r="V512" i="13"/>
  <c r="G530" i="13"/>
  <c r="M530" i="13" s="1"/>
  <c r="I530" i="13"/>
  <c r="K530" i="13"/>
  <c r="O530" i="13"/>
  <c r="Q530" i="13"/>
  <c r="V530" i="13"/>
  <c r="K532" i="13"/>
  <c r="G533" i="13"/>
  <c r="G532" i="13" s="1"/>
  <c r="I533" i="13"/>
  <c r="K533" i="13"/>
  <c r="M533" i="13"/>
  <c r="O533" i="13"/>
  <c r="O532" i="13" s="1"/>
  <c r="Q533" i="13"/>
  <c r="Q532" i="13" s="1"/>
  <c r="V533" i="13"/>
  <c r="G534" i="13"/>
  <c r="I534" i="13"/>
  <c r="K534" i="13"/>
  <c r="M534" i="13"/>
  <c r="O534" i="13"/>
  <c r="Q534" i="13"/>
  <c r="V534" i="13"/>
  <c r="V532" i="13" s="1"/>
  <c r="G535" i="13"/>
  <c r="M535" i="13" s="1"/>
  <c r="I535" i="13"/>
  <c r="K535" i="13"/>
  <c r="O535" i="13"/>
  <c r="Q535" i="13"/>
  <c r="V535" i="13"/>
  <c r="G536" i="13"/>
  <c r="M536" i="13" s="1"/>
  <c r="I536" i="13"/>
  <c r="K536" i="13"/>
  <c r="O536" i="13"/>
  <c r="Q536" i="13"/>
  <c r="V536" i="13"/>
  <c r="G537" i="13"/>
  <c r="M537" i="13" s="1"/>
  <c r="I537" i="13"/>
  <c r="K537" i="13"/>
  <c r="O537" i="13"/>
  <c r="Q537" i="13"/>
  <c r="V537" i="13"/>
  <c r="G538" i="13"/>
  <c r="M538" i="13" s="1"/>
  <c r="I538" i="13"/>
  <c r="I532" i="13" s="1"/>
  <c r="K538" i="13"/>
  <c r="O538" i="13"/>
  <c r="Q538" i="13"/>
  <c r="V538" i="13"/>
  <c r="G539" i="13"/>
  <c r="I539" i="13"/>
  <c r="K539" i="13"/>
  <c r="G540" i="13"/>
  <c r="I540" i="13"/>
  <c r="K540" i="13"/>
  <c r="M540" i="13"/>
  <c r="O540" i="13"/>
  <c r="O539" i="13" s="1"/>
  <c r="Q540" i="13"/>
  <c r="V540" i="13"/>
  <c r="V539" i="13" s="1"/>
  <c r="G541" i="13"/>
  <c r="I541" i="13"/>
  <c r="K541" i="13"/>
  <c r="M541" i="13"/>
  <c r="O541" i="13"/>
  <c r="Q541" i="13"/>
  <c r="Q539" i="13" s="1"/>
  <c r="V541" i="13"/>
  <c r="G542" i="13"/>
  <c r="I542" i="13"/>
  <c r="K542" i="13"/>
  <c r="M542" i="13"/>
  <c r="O542" i="13"/>
  <c r="Q542" i="13"/>
  <c r="V542" i="13"/>
  <c r="G543" i="13"/>
  <c r="M543" i="13" s="1"/>
  <c r="I543" i="13"/>
  <c r="K543" i="13"/>
  <c r="O543" i="13"/>
  <c r="Q543" i="13"/>
  <c r="V543" i="13"/>
  <c r="G544" i="13"/>
  <c r="M544" i="13" s="1"/>
  <c r="I544" i="13"/>
  <c r="K544" i="13"/>
  <c r="O544" i="13"/>
  <c r="Q544" i="13"/>
  <c r="V544" i="13"/>
  <c r="G545" i="13"/>
  <c r="V545" i="13"/>
  <c r="G546" i="13"/>
  <c r="M546" i="13" s="1"/>
  <c r="M545" i="13" s="1"/>
  <c r="I546" i="13"/>
  <c r="I545" i="13" s="1"/>
  <c r="K546" i="13"/>
  <c r="K545" i="13" s="1"/>
  <c r="O546" i="13"/>
  <c r="O545" i="13" s="1"/>
  <c r="Q546" i="13"/>
  <c r="Q545" i="13" s="1"/>
  <c r="V546" i="13"/>
  <c r="G547" i="13"/>
  <c r="I547" i="13"/>
  <c r="K547" i="13"/>
  <c r="Q547" i="13"/>
  <c r="G548" i="13"/>
  <c r="I548" i="13"/>
  <c r="K548" i="13"/>
  <c r="M548" i="13"/>
  <c r="M547" i="13" s="1"/>
  <c r="O548" i="13"/>
  <c r="O547" i="13" s="1"/>
  <c r="Q548" i="13"/>
  <c r="V548" i="13"/>
  <c r="V547" i="13" s="1"/>
  <c r="K549" i="13"/>
  <c r="M549" i="13"/>
  <c r="O549" i="13"/>
  <c r="G550" i="13"/>
  <c r="G549" i="13" s="1"/>
  <c r="I550" i="13"/>
  <c r="I549" i="13" s="1"/>
  <c r="K550" i="13"/>
  <c r="M550" i="13"/>
  <c r="O550" i="13"/>
  <c r="Q550" i="13"/>
  <c r="Q549" i="13" s="1"/>
  <c r="V550" i="13"/>
  <c r="V549" i="13" s="1"/>
  <c r="O551" i="13"/>
  <c r="Q551" i="13"/>
  <c r="V551" i="13"/>
  <c r="G552" i="13"/>
  <c r="G551" i="13" s="1"/>
  <c r="I552" i="13"/>
  <c r="K552" i="13"/>
  <c r="K551" i="13" s="1"/>
  <c r="O552" i="13"/>
  <c r="Q552" i="13"/>
  <c r="V552" i="13"/>
  <c r="G553" i="13"/>
  <c r="M553" i="13" s="1"/>
  <c r="I553" i="13"/>
  <c r="I551" i="13" s="1"/>
  <c r="K553" i="13"/>
  <c r="O553" i="13"/>
  <c r="Q553" i="13"/>
  <c r="V553" i="13"/>
  <c r="G554" i="13"/>
  <c r="M554" i="13" s="1"/>
  <c r="I554" i="13"/>
  <c r="K554" i="13"/>
  <c r="O554" i="13"/>
  <c r="Q554" i="13"/>
  <c r="V554" i="13"/>
  <c r="G555" i="13"/>
  <c r="M555" i="13" s="1"/>
  <c r="I555" i="13"/>
  <c r="K555" i="13"/>
  <c r="O555" i="13"/>
  <c r="Q555" i="13"/>
  <c r="V555" i="13"/>
  <c r="G556" i="13"/>
  <c r="I556" i="13"/>
  <c r="K556" i="13"/>
  <c r="M556" i="13"/>
  <c r="O556" i="13"/>
  <c r="Q556" i="13"/>
  <c r="V556" i="13"/>
  <c r="AE558" i="13"/>
  <c r="AF558" i="13"/>
  <c r="G17" i="12"/>
  <c r="G8" i="12"/>
  <c r="G9" i="12"/>
  <c r="M9" i="12" s="1"/>
  <c r="I9" i="12"/>
  <c r="I8" i="12" s="1"/>
  <c r="K9" i="12"/>
  <c r="K8" i="12" s="1"/>
  <c r="O9" i="12"/>
  <c r="Q9" i="12"/>
  <c r="V9" i="12"/>
  <c r="V8" i="12" s="1"/>
  <c r="G10" i="12"/>
  <c r="I10" i="12"/>
  <c r="K10" i="12"/>
  <c r="M10" i="12"/>
  <c r="O10" i="12"/>
  <c r="Q10" i="12"/>
  <c r="V10" i="12"/>
  <c r="G11" i="12"/>
  <c r="I11" i="12"/>
  <c r="K11" i="12"/>
  <c r="M11" i="12"/>
  <c r="O11" i="12"/>
  <c r="O8" i="12" s="1"/>
  <c r="Q11" i="12"/>
  <c r="V11" i="12"/>
  <c r="G12" i="12"/>
  <c r="M12" i="12" s="1"/>
  <c r="I12" i="12"/>
  <c r="K12" i="12"/>
  <c r="O12" i="12"/>
  <c r="Q12" i="12"/>
  <c r="Q8" i="12" s="1"/>
  <c r="V12" i="12"/>
  <c r="G13" i="12"/>
  <c r="I13" i="12"/>
  <c r="K13" i="12"/>
  <c r="Q13" i="12"/>
  <c r="V13" i="12"/>
  <c r="G14" i="12"/>
  <c r="I14" i="12"/>
  <c r="K14" i="12"/>
  <c r="M14" i="12"/>
  <c r="O14" i="12"/>
  <c r="Q14" i="12"/>
  <c r="V14" i="12"/>
  <c r="G15" i="12"/>
  <c r="M15" i="12" s="1"/>
  <c r="I15" i="12"/>
  <c r="K15" i="12"/>
  <c r="O15" i="12"/>
  <c r="O13" i="12" s="1"/>
  <c r="Q15" i="12"/>
  <c r="V15" i="12"/>
  <c r="AE17" i="12"/>
  <c r="AF17" i="12"/>
  <c r="I20" i="1"/>
  <c r="I19" i="1"/>
  <c r="I18" i="1"/>
  <c r="I17" i="1"/>
  <c r="I16" i="1"/>
  <c r="I94" i="1"/>
  <c r="J93" i="1" s="1"/>
  <c r="F46" i="1"/>
  <c r="G23" i="1" s="1"/>
  <c r="A23" i="1" s="1"/>
  <c r="A24" i="1" s="1"/>
  <c r="G24" i="1" s="1"/>
  <c r="G46" i="1"/>
  <c r="G25" i="1" s="1"/>
  <c r="A25" i="1" s="1"/>
  <c r="A26" i="1" s="1"/>
  <c r="G26" i="1" s="1"/>
  <c r="H45" i="1"/>
  <c r="I45" i="1" s="1"/>
  <c r="H44" i="1"/>
  <c r="I44" i="1" s="1"/>
  <c r="H43" i="1"/>
  <c r="I43" i="1" s="1"/>
  <c r="H42" i="1"/>
  <c r="H41" i="1"/>
  <c r="I41" i="1" s="1"/>
  <c r="H40" i="1"/>
  <c r="I40" i="1" s="1"/>
  <c r="H39" i="1"/>
  <c r="H46" i="1" s="1"/>
  <c r="J28" i="1"/>
  <c r="J26" i="1"/>
  <c r="G38" i="1"/>
  <c r="F38" i="1"/>
  <c r="J23" i="1"/>
  <c r="J24" i="1"/>
  <c r="J25" i="1"/>
  <c r="J27" i="1"/>
  <c r="E24" i="1"/>
  <c r="E26" i="1"/>
  <c r="J83" i="1" l="1"/>
  <c r="J63" i="1"/>
  <c r="J67" i="1"/>
  <c r="J71" i="1"/>
  <c r="J75" i="1"/>
  <c r="J79" i="1"/>
  <c r="J84" i="1"/>
  <c r="J64" i="1"/>
  <c r="J68" i="1"/>
  <c r="J72" i="1"/>
  <c r="J76" i="1"/>
  <c r="J80" i="1"/>
  <c r="J90" i="1"/>
  <c r="J59" i="1"/>
  <c r="J60" i="1"/>
  <c r="J65" i="1"/>
  <c r="J69" i="1"/>
  <c r="J73" i="1"/>
  <c r="J77" i="1"/>
  <c r="J86" i="1"/>
  <c r="J91" i="1"/>
  <c r="J61" i="1"/>
  <c r="J82" i="1"/>
  <c r="J62" i="1"/>
  <c r="J66" i="1"/>
  <c r="J70" i="1"/>
  <c r="J74" i="1"/>
  <c r="J78" i="1"/>
  <c r="J87" i="1"/>
  <c r="J92" i="1"/>
  <c r="J88" i="1"/>
  <c r="J81" i="1"/>
  <c r="J85" i="1"/>
  <c r="J89" i="1"/>
  <c r="G28" i="1"/>
  <c r="A27" i="1"/>
  <c r="A29" i="1" s="1"/>
  <c r="G29" i="1" s="1"/>
  <c r="G27" i="1" s="1"/>
  <c r="AF55" i="14"/>
  <c r="M49" i="14"/>
  <c r="M48" i="14" s="1"/>
  <c r="M22" i="14"/>
  <c r="M21" i="14" s="1"/>
  <c r="M9" i="14"/>
  <c r="M8" i="14" s="1"/>
  <c r="M37" i="14"/>
  <c r="M36" i="14" s="1"/>
  <c r="M539" i="13"/>
  <c r="M243" i="13"/>
  <c r="M8" i="13"/>
  <c r="M532" i="13"/>
  <c r="M34" i="13"/>
  <c r="M98" i="13"/>
  <c r="M85" i="13"/>
  <c r="M348" i="13"/>
  <c r="M193" i="13"/>
  <c r="M150" i="13"/>
  <c r="M496" i="13"/>
  <c r="G485" i="13"/>
  <c r="G511" i="13"/>
  <c r="G377" i="13"/>
  <c r="G211" i="13"/>
  <c r="G34" i="13"/>
  <c r="G150" i="13"/>
  <c r="M552" i="13"/>
  <c r="M551" i="13" s="1"/>
  <c r="M426" i="13"/>
  <c r="M423" i="13" s="1"/>
  <c r="M417" i="13"/>
  <c r="M415" i="13" s="1"/>
  <c r="M395" i="13"/>
  <c r="M393" i="13" s="1"/>
  <c r="M360" i="13"/>
  <c r="M329" i="13"/>
  <c r="M326" i="13" s="1"/>
  <c r="M148" i="13"/>
  <c r="M133" i="13" s="1"/>
  <c r="M13" i="12"/>
  <c r="M8" i="12"/>
  <c r="I21" i="1"/>
  <c r="I39" i="1"/>
  <c r="I46" i="1" s="1"/>
  <c r="J94" i="1" l="1"/>
  <c r="J44" i="1"/>
  <c r="J40" i="1"/>
  <c r="J43" i="1"/>
  <c r="J45" i="1"/>
  <c r="J39" i="1"/>
  <c r="J46" i="1" s="1"/>
  <c r="J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Jerabek</author>
  </authors>
  <commentList>
    <comment ref="S6" authorId="0" shapeId="0" xr:uid="{BAF1E987-DA78-4E2C-AB72-91F78CCE944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F1FEA22-E02F-4200-90F1-5982F315FF1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Jerabek</author>
  </authors>
  <commentList>
    <comment ref="S6" authorId="0" shapeId="0" xr:uid="{D8051C0A-75C8-452D-A232-4C4475CA2C2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BB71407-17F5-42C8-AD25-F74F9102022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Jerabek</author>
  </authors>
  <commentList>
    <comment ref="S6" authorId="0" shapeId="0" xr:uid="{7EC7A560-3067-4A1A-AD5F-D04F9C7DC3E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9727850-7CDB-4B48-A4FF-A227304E55D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<sst xmlns="http://schemas.openxmlformats.org/spreadsheetml/2006/main" count="2633" uniqueCount="848">
  <si>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</si>
  <si>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</si>
  <si>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</si>
  <si>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</si>
  <si>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</si>
  <si>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</si>
  <si>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</si>
  <si>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</si>
  <si>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</si>
  <si>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</si>
  <si>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</si>
  <si>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</si>
  <si>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</si>
  <si>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</si>
  <si>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</si>
  <si>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</si>
  <si>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</si>
  <si>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</si>
  <si>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</si>
  <si>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</si>
  <si>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</si>
  <si>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</si>
  <si>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</si>
  <si>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</si>
  <si>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</si>
  <si>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</si>
  <si>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</si>
  <si>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</si>
  <si>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</si>
  <si>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</si>
  <si>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</si>
  <si>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</si>
  <si>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</si>
  <si>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</si>
  <si>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</si>
  <si>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</si>
  <si>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</si>
  <si>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</si>
  <si>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</si>
  <si>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</si>
  <si>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</si>
  <si>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</si>
  <si>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</si>
  <si>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2021087</t>
  </si>
  <si>
    <t>Kanceláře CI v budově bývalého CanoCar, k.ú. Bohunice</t>
  </si>
  <si>
    <t>Fakultní nemocnice Brno</t>
  </si>
  <si>
    <t>Jihlavská 340/20</t>
  </si>
  <si>
    <t>Brno-Bohunice</t>
  </si>
  <si>
    <t>62500</t>
  </si>
  <si>
    <t>65269705</t>
  </si>
  <si>
    <t>CZ65269705</t>
  </si>
  <si>
    <t>KUBE s.r.o.</t>
  </si>
  <si>
    <t>267</t>
  </si>
  <si>
    <t>Vranov</t>
  </si>
  <si>
    <t>66432</t>
  </si>
  <si>
    <t>28261950</t>
  </si>
  <si>
    <t>CZ28261950</t>
  </si>
  <si>
    <t>Stavba</t>
  </si>
  <si>
    <t>Ostatní a vedlejší náklady</t>
  </si>
  <si>
    <t>21087VN</t>
  </si>
  <si>
    <t>Stavební objekt</t>
  </si>
  <si>
    <t>001</t>
  </si>
  <si>
    <t>Stavební část</t>
  </si>
  <si>
    <t>21087001</t>
  </si>
  <si>
    <t>Kanceláře CI_stavební část</t>
  </si>
  <si>
    <t>21087002</t>
  </si>
  <si>
    <t>Úprava komunikace pro přípojku NN</t>
  </si>
  <si>
    <t>Celkem za stavbu</t>
  </si>
  <si>
    <t>CZK</t>
  </si>
  <si>
    <t>#POPS</t>
  </si>
  <si>
    <t>Popis stavby: 2021087 - Kanceláře CI v budově bývalého CanoCar, k.ú. Bohunice</t>
  </si>
  <si>
    <t>#POPO</t>
  </si>
  <si>
    <t>Popis objektu: 001 - Stavební část</t>
  </si>
  <si>
    <t>#POPR</t>
  </si>
  <si>
    <t>Popis rozpočtu: 21087001 - Kanceláře CI_stavební část</t>
  </si>
  <si>
    <t>Popis rozpočtu: 21087002 - Úprava komunikace pro přípojku NN</t>
  </si>
  <si>
    <t>Popis objektu: VN - Ostatní a vedlejší náklady</t>
  </si>
  <si>
    <t>Popis rozpočtu: 21087VN - Ostatní a vedlejší náklady</t>
  </si>
  <si>
    <t>Rekapitulace dílů</t>
  </si>
  <si>
    <t>Typ dílu</t>
  </si>
  <si>
    <t>1</t>
  </si>
  <si>
    <t>Zemní práce</t>
  </si>
  <si>
    <t>3</t>
  </si>
  <si>
    <t>Svislé a kompletní konstrukce</t>
  </si>
  <si>
    <t>311</t>
  </si>
  <si>
    <t>Sádrokartonové konstrukce</t>
  </si>
  <si>
    <t>4</t>
  </si>
  <si>
    <t>Vodorovné konstrukce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</si>
  <si>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</si>
  <si>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</si>
  <si>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</si>
  <si>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</si>
  <si>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</si>
  <si>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</si>
  <si>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</si>
  <si>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</si>
  <si>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</si>
  <si>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</si>
  <si>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</si>
  <si>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</si>
  <si>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</si>
  <si>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</si>
  <si>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</si>
  <si>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</si>
  <si>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</si>
  <si>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</si>
  <si>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</si>
  <si>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</si>
  <si>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</si>
  <si>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</si>
  <si>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</si>
  <si>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</si>
  <si>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720</t>
  </si>
  <si>
    <t>Zdravotechnická instalace</t>
  </si>
  <si>
    <t>730</t>
  </si>
  <si>
    <t>Ústřední vytápění</t>
  </si>
  <si>
    <t>764</t>
  </si>
  <si>
    <t>Konstrukce klempířské</t>
  </si>
  <si>
    <t>766</t>
  </si>
  <si>
    <t>Konstrukce truhlářské</t>
  </si>
  <si>
    <t>767</t>
  </si>
  <si>
    <t>Konstrukce zámečnické</t>
  </si>
  <si>
    <t>767.1</t>
  </si>
  <si>
    <t>Hliníkové výplně otvorů</t>
  </si>
  <si>
    <t>769</t>
  </si>
  <si>
    <t>Otvorové prvky z plastu</t>
  </si>
  <si>
    <t>771</t>
  </si>
  <si>
    <t>Podlahy z dlaždic a obklady</t>
  </si>
  <si>
    <t>776</t>
  </si>
  <si>
    <t>Podlahy povlakové</t>
  </si>
  <si>
    <t>781</t>
  </si>
  <si>
    <t>Obklady keramické</t>
  </si>
  <si>
    <t>784</t>
  </si>
  <si>
    <t>Malby</t>
  </si>
  <si>
    <t>786</t>
  </si>
  <si>
    <t>Zastiňující technika</t>
  </si>
  <si>
    <t>799</t>
  </si>
  <si>
    <t>Ostatní</t>
  </si>
  <si>
    <t>M21</t>
  </si>
  <si>
    <t>Elektromontáže</t>
  </si>
  <si>
    <t>M22</t>
  </si>
  <si>
    <t>Montáž sdělovací a zabezp. techniky</t>
  </si>
  <si>
    <t>M24</t>
  </si>
  <si>
    <t>Montáže vzduchotechnických zařízení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</si>
  <si>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</si>
  <si>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</si>
  <si>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</si>
  <si>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</si>
  <si>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</si>
  <si>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</si>
  <si>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</si>
  <si>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</si>
  <si>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</si>
  <si>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</si>
  <si>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</si>
  <si>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</si>
  <si>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</si>
  <si>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</si>
  <si>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</si>
  <si>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</si>
  <si>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</si>
  <si>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</si>
  <si>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</si>
  <si>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</si>
  <si>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</si>
  <si>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</si>
  <si>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</si>
  <si>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</si>
  <si>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</si>
  <si>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</si>
  <si>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</si>
  <si>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</si>
  <si>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</si>
  <si>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</si>
  <si>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</si>
  <si>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</si>
  <si>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</si>
  <si>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</si>
  <si>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00511 R</t>
  </si>
  <si>
    <t xml:space="preserve">Geodetické práce </t>
  </si>
  <si>
    <t>Soubor</t>
  </si>
  <si>
    <t>RTS 21/ II</t>
  </si>
  <si>
    <t>Indiv</t>
  </si>
  <si>
    <t>VRN</t>
  </si>
  <si>
    <t>POL99_8</t>
  </si>
  <si>
    <t>005121 R</t>
  </si>
  <si>
    <t>Zařízení staveniště</t>
  </si>
  <si>
    <t>005122 R</t>
  </si>
  <si>
    <t>Provozní vlivy</t>
  </si>
  <si>
    <t>005124010R</t>
  </si>
  <si>
    <t>Koordinační činnost</t>
  </si>
  <si>
    <t>005261010R</t>
  </si>
  <si>
    <t>Pojištění dodavatele a pojištění díla</t>
  </si>
  <si>
    <t>005261020R</t>
  </si>
  <si>
    <t>Bankovní záruky</t>
  </si>
  <si>
    <t>SUM</t>
  </si>
  <si>
    <t>END</t>
  </si>
  <si>
    <t>Položkový soupis prací a dodávek</t>
  </si>
  <si>
    <t>310236241R00</t>
  </si>
  <si>
    <t>Zazdívka otvorů o ploše přes 0,0225 m2 do 0,09 m2 ve zdivu nadzákladovém cihlami pálenými o tloušťce zdi do 300 mm</t>
  </si>
  <si>
    <t>kus</t>
  </si>
  <si>
    <t>801-4</t>
  </si>
  <si>
    <t>Práce</t>
  </si>
  <si>
    <t>POL1_</t>
  </si>
  <si>
    <t>včetně pomocného pracovního lešení</t>
  </si>
  <si>
    <t>SPI</t>
  </si>
  <si>
    <t>310238211R00</t>
  </si>
  <si>
    <t>Zazdívka otvorů o ploše přes 0,25 m2 do 1 m2 ve zdivu nadzákladovém cihlami pálenými pro jakoukoliv maltu vápenocementovou</t>
  </si>
  <si>
    <t>m3</t>
  </si>
  <si>
    <t>ostatní dozdívky a zazdívky jinde neuvedené : 1,0</t>
  </si>
  <si>
    <t>VV</t>
  </si>
  <si>
    <t>311238112R00</t>
  </si>
  <si>
    <t xml:space="preserve">Zdivo nosné z cihel a tvarovek pálených tloušťky 175 mm,  , charakteristická pevnost v tlaku fk = 4,34 MPa,  ,  ,  </t>
  </si>
  <si>
    <t>m2</t>
  </si>
  <si>
    <t>801-1</t>
  </si>
  <si>
    <t xml:space="preserve">zdivo, dozdívky, ukotvení, založení.. : </t>
  </si>
  <si>
    <t xml:space="preserve">složitost zohlednit v JC : </t>
  </si>
  <si>
    <t>vrata : 2,36*2,39</t>
  </si>
  <si>
    <t>nadezdívka stěny : 1,9*8,44</t>
  </si>
  <si>
    <t>nová stěna 101 : 4,5*(4,8+0,3*2)</t>
  </si>
  <si>
    <t>311238115R00</t>
  </si>
  <si>
    <t xml:space="preserve">Zdivo nosné z cihel a tvarovek pálených tloušťky 300 mm,  , charakteristická pevnost v tlaku fk = 4,01 MPa, součinitel prostupu tepla U=0,60 W/m2.K, hodnota pro zdivo bez omítky při vlhkosti 0,5%,  </t>
  </si>
  <si>
    <t>5,7*0,57-(0,57*(3,7+0,85*2))</t>
  </si>
  <si>
    <t>0,45*(1,08+1,13)</t>
  </si>
  <si>
    <t>0,4*(4,0+4,03*4)</t>
  </si>
  <si>
    <t>0,45*1,18</t>
  </si>
  <si>
    <t>1,0*2,0</t>
  </si>
  <si>
    <t>0,5*(3,0+4,0*2)</t>
  </si>
  <si>
    <t>0,85*2,37</t>
  </si>
  <si>
    <t>2,54*2,0</t>
  </si>
  <si>
    <t>horní okna : 2,0*0,6*2+1,6*0,4*3</t>
  </si>
  <si>
    <t>317941112RAX</t>
  </si>
  <si>
    <t>Překlad z nosníků I č. 100, dl.1,0 m, zdivo 300 mm</t>
  </si>
  <si>
    <t>Vlastní</t>
  </si>
  <si>
    <t>Agregovaná položka</t>
  </si>
  <si>
    <t>POL2_</t>
  </si>
  <si>
    <t>317941212RAX</t>
  </si>
  <si>
    <t>Překlad z nosníků I č. 100, dl.1,5 m, zdivo 300 mm</t>
  </si>
  <si>
    <t>342261211RS1</t>
  </si>
  <si>
    <t>Příčky z desek sádrokartonových dvojité opláštění, jednoduchá konstrukce CW 50  tloušťka příčky 100 mm, desky standard, tloušťky 12,5 mm, tloušťka izolace 40 mm</t>
  </si>
  <si>
    <t>zřízení nosné konstrukce příčky, vložení tepelné izolace tl. do 5 cm, montáž desek, tmelení spár Q2 a úprava rohů. Včetně dodávek materiálu.</t>
  </si>
  <si>
    <t>obyčejné : 3,11*(2,18+2,12)</t>
  </si>
  <si>
    <t>akustické : 3,11*(3,23*2)</t>
  </si>
  <si>
    <t>342261211RT3</t>
  </si>
  <si>
    <t>Příčky z desek sádrokartonových dvojité opláštění, jednoduchá konstrukce CW 50  tloušťka příčky 100 mm, desky impregnované, tloušťky 12,5 mm, tloušťka izolace 50 mm, požární odolnost EI 60</t>
  </si>
  <si>
    <t>sociální zázemí : 3,78*(5,93*2+4,08+2,88)</t>
  </si>
  <si>
    <t>342261213RS1</t>
  </si>
  <si>
    <t>Příčky z desek sádrokartonových dvojité opláštění, jednoduchá konstrukce CW 100 tloušťka příčky 150 mm, desky standard, tloušťky 12,5 mm, tloušťka izolace 80 mm, požární odolnost EI 60</t>
  </si>
  <si>
    <t>akustické : 3,11*(23,84*2+4,05*4+3,23*2+6,22*2+6,07)</t>
  </si>
  <si>
    <t>zakrytí otvorů : (1,11*2,0+1,13*1,1)</t>
  </si>
  <si>
    <t>342261213RT3</t>
  </si>
  <si>
    <t>Příčky z desek sádrokartonových dvojité opláštění, jednoduchá konstrukce CW 100 tloušťka příčky 150 mm, desky impregnované, tloušťky 12,5 mm, tloušťka izolace 50 mm</t>
  </si>
  <si>
    <t>sociální zázemí : 3,78*(1,8+1,22)</t>
  </si>
  <si>
    <t>342263990RD2</t>
  </si>
  <si>
    <t>Úpravy, doplňkové práce a příplatky pro sádrokartonové a sádrovláknité příčky příplatek za desku tloušťky 12,5 mm, se zvýšenou pevností, z obou stran příčky, nebo z jedné strany dvojitě</t>
  </si>
  <si>
    <t>342263996R00</t>
  </si>
  <si>
    <t>Úpravy, doplňkové práce a příplatky pro sádrokartonové a sádrovláknité příčky příplatky za izolaci tl. nad 80 do 100 mm</t>
  </si>
  <si>
    <t>Odkaz na mn. položky pořadí 11 : 299,87710</t>
  </si>
  <si>
    <t>347016133R00</t>
  </si>
  <si>
    <t>Předstěny opláštěné sádrokartonovými deskami předsazené stěny volně stojící bez minerální izolace 1x ocelová konstrukce CW 100, tloušťka stěny 115 mm, tloušťka desky 12,5mm, impregnovaná, požární odolnost EI 15</t>
  </si>
  <si>
    <t>sociální zázemí : 3,78*(4,88+3,32)</t>
  </si>
  <si>
    <t>416022121R00</t>
  </si>
  <si>
    <t>Podhledy na kovové konstrukci opláštěné deskami sádrokartonovými dvouúrovňový křížový rošt z profilů CD zavěšený 1x deska, tloušťky 12,5 mm, standard,  , bez izolace</t>
  </si>
  <si>
    <t>101_zádveří : 15,10</t>
  </si>
  <si>
    <t>416022123R00</t>
  </si>
  <si>
    <t>Podhledy na kovové konstrukci opláštěné deskami sádrokartonovými dvouúrovňový křížový rošt z profilů CD zavěšený 1x deska, tloušťky 12,5 mm, impregnovaná,  , bez izolace</t>
  </si>
  <si>
    <t>119_chodba : 6,70</t>
  </si>
  <si>
    <t>120_předsíňka WC ženy : 3,00</t>
  </si>
  <si>
    <t>121_WC ženy : 4,40</t>
  </si>
  <si>
    <t>122_předsíňka WC muži : 1,80</t>
  </si>
  <si>
    <t>123_WC muži : 5,80</t>
  </si>
  <si>
    <t>416043242R00</t>
  </si>
  <si>
    <t>Podhledy - samostatné požární předěly opláštěné deskami sádrokartonovými zavěšený podhled, profil CD + UA,  rozteč závěsů až 1800 mm 2x opláštěný, tloušťka desky 12,5 mm, protipožární, tloušťka minerální izolace 40 mm, požární odolnost shora EI 60 a zdola EI 45</t>
  </si>
  <si>
    <t>s úpravou rohů, koutů a hran konstrukcí, přebroušení a tmelení spár,</t>
  </si>
  <si>
    <t>zaslepení světlíku v mč 118 : 3,1</t>
  </si>
  <si>
    <t>416093121R00</t>
  </si>
  <si>
    <t>Doplňkové práce čelo podhledu SDK výšky od 200 do 500 mm, z desek standard, tloušťky 12,5 mm</t>
  </si>
  <si>
    <t>101_zádveří : 1,85</t>
  </si>
  <si>
    <t>342264091R00</t>
  </si>
  <si>
    <t>Příplatky k podhledům sádrokartonovým příplatek k podhledu sádrokartonovému za tloušťku desek 15 mm</t>
  </si>
  <si>
    <t>Odkaz na mn. položky pořadí 14 : 15,10000</t>
  </si>
  <si>
    <t>Odkaz na mn. položky pořadí 15 : 21,70000</t>
  </si>
  <si>
    <t>416091082R00</t>
  </si>
  <si>
    <t>Příplatky k podhledům sádrokartonovým příplatek k podhledu sádrokartonovému za plochu přes 2 do 5 m2</t>
  </si>
  <si>
    <t>954312302R00</t>
  </si>
  <si>
    <t>Obklady konstrukcí sádrokartonovými deskami opláštění vodorovných konstrukcí dvoustranné od 500x500 mm do 800x800 mm, deskami protipožárními tl. 12,5 mm</t>
  </si>
  <si>
    <t>m</t>
  </si>
  <si>
    <t>obklad VZT v mč 125 : 6,83</t>
  </si>
  <si>
    <t>767586101RT1</t>
  </si>
  <si>
    <t xml:space="preserve">Montáž podhledů lamelových a kazetových Podhledy nosný rošt pro podhledy  rošt pro rovnou, částečně zapuštěnou a poloskrytou hranu desek, v modulu 600 x 600 mm,  </t>
  </si>
  <si>
    <t>800-767</t>
  </si>
  <si>
    <t>103_kancelář 1 : 33,70</t>
  </si>
  <si>
    <t>104_kancelář 2 : 30,80</t>
  </si>
  <si>
    <t>767586203RV9</t>
  </si>
  <si>
    <t>Montáž podhledů lamelových a kazetových Podhledy podhled minerální, s částečně zapuštěnou hranou</t>
  </si>
  <si>
    <t>Odkaz na mn. položky pořadí 21 : 64,50000</t>
  </si>
  <si>
    <t>342900901</t>
  </si>
  <si>
    <t>Výztuha do SDK příčky nebo předstěny pro uchycení předmětů</t>
  </si>
  <si>
    <t>417321414R00</t>
  </si>
  <si>
    <t>Železobeton ztužujících pásů a věnců třídy C 25/30</t>
  </si>
  <si>
    <t>věnec pod dozdívkou zdiva : 0,2*0,1*13,7</t>
  </si>
  <si>
    <t>417351111R00</t>
  </si>
  <si>
    <t>Bednění bočnic ztužujících pásů a věnců včetně vzpěr obě strany, zřízení</t>
  </si>
  <si>
    <t>věnec pod dozdívkou zdiva : 13,7</t>
  </si>
  <si>
    <t>417351113R00</t>
  </si>
  <si>
    <t>Bednění bočnic ztužujících pásů a věnců včetně vzpěr obě strany, odstranění</t>
  </si>
  <si>
    <t>Odkaz na mn. položky pořadí 25 : 13,70000</t>
  </si>
  <si>
    <t>417361821R00</t>
  </si>
  <si>
    <t>Výztuž ztužujících pásů a věnců z betonářské oceli 10 505(R)</t>
  </si>
  <si>
    <t>t</t>
  </si>
  <si>
    <t>Včetně distančních prvků.</t>
  </si>
  <si>
    <t>Odkaz na mn. položky pořadí 24 : 0,27400*0,09</t>
  </si>
  <si>
    <t>430320110RA0</t>
  </si>
  <si>
    <t>Schodiště ze železobetonu na terénu, z betonu C 16/20, výztuž 150 kg/m3</t>
  </si>
  <si>
    <t>m DVČ</t>
  </si>
  <si>
    <t>AP-HSV</t>
  </si>
  <si>
    <t>Beton, výztuž, bednění schodnic a podest, podepření bednění.</t>
  </si>
  <si>
    <t>schody mč 114 : 1,5</t>
  </si>
  <si>
    <t>612421637R00</t>
  </si>
  <si>
    <t>Omítky vnitřní stěn vápenné nebo vápenocementové v podlaží i ve schodišti štukové</t>
  </si>
  <si>
    <t>Začátek provozního součtu</t>
  </si>
  <si>
    <t xml:space="preserve">  PTH 17,5 : </t>
  </si>
  <si>
    <t xml:space="preserve">  vrata : 2,36*2,39</t>
  </si>
  <si>
    <t xml:space="preserve">  nadezdívka stěny : 1,9*8,44</t>
  </si>
  <si>
    <t xml:space="preserve">  nová stěna 101 : 4,5*(4,8+0,3*2)</t>
  </si>
  <si>
    <t xml:space="preserve">  PTH 30 : </t>
  </si>
  <si>
    <t xml:space="preserve">  5,7*0,57-(0,57*(3,7+0,85*2))</t>
  </si>
  <si>
    <t xml:space="preserve">  0,45*(1,08+1,13)</t>
  </si>
  <si>
    <t xml:space="preserve">  0,4*(4,0+4,03*4)</t>
  </si>
  <si>
    <t xml:space="preserve">  0,45*1,18</t>
  </si>
  <si>
    <t xml:space="preserve">  1,0*2,0</t>
  </si>
  <si>
    <t xml:space="preserve">  0,5*(3,0+4,0*2)</t>
  </si>
  <si>
    <t xml:space="preserve">  0,85*2,37</t>
  </si>
  <si>
    <t xml:space="preserve">  2,54*2,0</t>
  </si>
  <si>
    <t xml:space="preserve">  horní okna : 2,0*0,6*2+1,6*0,4*3</t>
  </si>
  <si>
    <t>Konec provozního součtu</t>
  </si>
  <si>
    <t>74,6354*1,1</t>
  </si>
  <si>
    <t>612421231RT2</t>
  </si>
  <si>
    <t>Oprava vnitřních vápenných omítek stěn v množství opravované plochy přes 5 do 10 %,  štukových</t>
  </si>
  <si>
    <t xml:space="preserve">omítky : </t>
  </si>
  <si>
    <t xml:space="preserve">Původní : </t>
  </si>
  <si>
    <t>101_obchodní prostor : 3,11*79,5-(4,0*2,0*7+3,0*2,0+2,37*2,37+1,0*2,0*2)</t>
  </si>
  <si>
    <t>0,2*(4,0*7+2,0*14+3,0+2,0*2+2,37*3+1,0*2+2,0*4)</t>
  </si>
  <si>
    <t>102_kancelář : 3,11*14,8-(0,8*1,97+1,18*2,0)</t>
  </si>
  <si>
    <t>103_chodba : 3,11*(3,56+1,44)*2-(0,8*1,97*2)</t>
  </si>
  <si>
    <t>104_dílna : 3,11*(6,23+5,74)*2-(1,0*1,97)</t>
  </si>
  <si>
    <t>105_sklad : 4,5*5,0</t>
  </si>
  <si>
    <t>612425931R00</t>
  </si>
  <si>
    <t>Omítka vápenná vnitřního ostění omítkou štukovou</t>
  </si>
  <si>
    <t>okenního nebo dveřního, z pomocného pracovního lešení o výšce podlahy do 1900 mm a pro zatížení do 1,5 kPa,</t>
  </si>
  <si>
    <t>ostění vnějších výplní : 0,25*(4,0+4,03*4+1,55*10+3,7+0,57*2)</t>
  </si>
  <si>
    <t>0,25*(3,0+4,0*2+2,37+1,65*8+1,5+2,5*2)</t>
  </si>
  <si>
    <t>ostění vnitřních výplní : 0,9*(1,15+2,13*2)+0,3*(1,11+2,0*2+1,01+2,05*2+1,13+1,1*2)</t>
  </si>
  <si>
    <t>612481211RT8</t>
  </si>
  <si>
    <t>Vyztužení povrchu vnitřních stěn sklotextilní síťovinou s dodávkou síťoviny a stěrkového tmelu</t>
  </si>
  <si>
    <t>vyztužení podkladů omítek apod : 100,0</t>
  </si>
  <si>
    <t>622311832RT3</t>
  </si>
  <si>
    <t>Zateplení fasády  , minerálními deskami s podélným vláknem, tloušťky 100 mm, kontaktní nátěr a silikonová omítka, škrábaná, zrnitost 2 mm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</si>
  <si>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t>
  </si>
  <si>
    <t>Včetně rohových lišt na hranách budov.</t>
  </si>
  <si>
    <t>zateplení ze strany garáže : 4,4*20,3</t>
  </si>
  <si>
    <t>622472134R00</t>
  </si>
  <si>
    <t>Omítka vnější stěn z hotových maltových směsí akrylátová z pastovité směsi_x000D_
 stupeň složitosti 4, ručně</t>
  </si>
  <si>
    <t>kompletní omítkové souvrství</t>
  </si>
  <si>
    <t>vnější omítka na dozdívkách, špaletách apod., kompletní skladba : 37,6885*1,15</t>
  </si>
  <si>
    <t xml:space="preserve">  ostění vnějších výplní : 0,15*(4,0+4,03*4+1,55*10+3,7+0,57*2)</t>
  </si>
  <si>
    <t xml:space="preserve">  0,15*(3,0+4,0*2+2,37+1,65*8+1,5+2,5*2)</t>
  </si>
  <si>
    <t xml:space="preserve">  dozdívky : 0,15*0,57*2+0,45*(1,08+1,13)+0,4*(4,0+4,03*4)</t>
  </si>
  <si>
    <t xml:space="preserve">  0,45*1,18+0,5*(3,0+4,0*2)+0,85*2,37+2,54*2,0</t>
  </si>
  <si>
    <t>782155035RT2</t>
  </si>
  <si>
    <t>Montáž obkladu stěn z umělého kamene plošný obklad imitace štípané břidlice vč.dodávky obkladu, rozměr 500x200 mm, 500x100 mm, 200x100 mm nebo 100x100 mm, tloušťky do 35 mm, bez spárování</t>
  </si>
  <si>
    <t>800-782</t>
  </si>
  <si>
    <t>sokly doplnění obkladu : 0,4*(1,1+1,13)*1,2</t>
  </si>
  <si>
    <t>631312141R00</t>
  </si>
  <si>
    <t>Doplnění mazanin betonem prostým rýh v dosavadních mazaninách</t>
  </si>
  <si>
    <t>prostým betonem (s dodáním hmot) bez potěru,</t>
  </si>
  <si>
    <t xml:space="preserve">ležatá kanalizace : </t>
  </si>
  <si>
    <t>podkladní beton : 0,15*6,22</t>
  </si>
  <si>
    <t>vrchní beton : 0,1*6,22</t>
  </si>
  <si>
    <t>631571003R00</t>
  </si>
  <si>
    <t>Násyp pod podlahy z kameniva z kameniva_x000D_
 ze štěrkopísku 0-32 pro zpevnění podkladu</t>
  </si>
  <si>
    <t>pod mazaniny a dlažby, popř. na plochých střechách, vodorovný nebo ve spádu, s udusáním a urovnáním povrchu,</t>
  </si>
  <si>
    <t>ležatá kanalizace : 0,15*6,22</t>
  </si>
  <si>
    <t>632421113RT3</t>
  </si>
  <si>
    <t>Potěr ze suchých směsí samonivelační podlahová modifikovaná hmota na bázi cementu, tloušťky 3 mm, včetně penetrace</t>
  </si>
  <si>
    <t>s rozprostřením a uhlazením</t>
  </si>
  <si>
    <t xml:space="preserve">A2 (doplňovaná dlažba) : </t>
  </si>
  <si>
    <t>101_zádveří : 5,50</t>
  </si>
  <si>
    <t>109_kancelář 5 : 0,97</t>
  </si>
  <si>
    <t>113_kancelář 9 : 1,01</t>
  </si>
  <si>
    <t>rezerva : 5,0</t>
  </si>
  <si>
    <t xml:space="preserve">P3 : </t>
  </si>
  <si>
    <t>114_chodba : 5,60</t>
  </si>
  <si>
    <t xml:space="preserve">P2 : </t>
  </si>
  <si>
    <t>115_kuchyňka s jídelnou : 14,40</t>
  </si>
  <si>
    <t>632421118RT2</t>
  </si>
  <si>
    <t>Potěr ze suchých směsí samonivelační podlahová hmota na bázi anhydritu, tloušťky 8 mm, včetně penetrace</t>
  </si>
  <si>
    <t xml:space="preserve">A1 : </t>
  </si>
  <si>
    <t>124_úklidová místnost : 5,00</t>
  </si>
  <si>
    <t>128_revizní prostor : 6,40</t>
  </si>
  <si>
    <t>632441016R00</t>
  </si>
  <si>
    <t>Potěr litý anhydritový anhydritový, pevnost v tlaku 20 MPa, pokládaná plocha do 100 m2, tloušťka 55 mm</t>
  </si>
  <si>
    <t>dovoz směsi, doprava pomocí šnekového čerpadla, lití hadicí na plochu, dvojí (křížem vedené) rozvlnění hrazdami</t>
  </si>
  <si>
    <t>632441491R00</t>
  </si>
  <si>
    <t xml:space="preserve">Potěr litý anhydritový broušení anhydritových potěrů </t>
  </si>
  <si>
    <t>Odkaz na mn. položky pořadí 40 : 14,40000</t>
  </si>
  <si>
    <t>632451441R00</t>
  </si>
  <si>
    <t>Doplnění cementového potěru o ploše jednotlivě do 1 m2, tloušťky přes 30 do 40 mm</t>
  </si>
  <si>
    <t>na mazaninách a betonových podkladech hlazeného dřevěným nebo ocelovým hladítkem (s dodáním hmot),</t>
  </si>
  <si>
    <t>dle potřeby pro vyrovnání podlah cca : 30,0</t>
  </si>
  <si>
    <t>632451022R00</t>
  </si>
  <si>
    <t>Vyrovnávací potěr z cementové malty v pásu o průměrné (střední) tloušťce od 20 do 30 mm</t>
  </si>
  <si>
    <t>na zdivu jako podklad např. pod izolaci, na parapetech z prefabrikovaných dílců, pod oplechování apod., vodorovný nebo ve spádu do 15°, hlazený dřevěným hladítkem,</t>
  </si>
  <si>
    <t>parapety : 0,5*32,3</t>
  </si>
  <si>
    <t>941941031R00</t>
  </si>
  <si>
    <t>Montáž lešení lehkého pracovního řadového s podlahami šířky od 0,80 do 1,00 m, výšky do 10 m</t>
  </si>
  <si>
    <t>800-3</t>
  </si>
  <si>
    <t>včetně kotvení</t>
  </si>
  <si>
    <t>pro opravy na fasádě : 2,0*(35,0+5,2+1,6+20,0+0,75*2*2)</t>
  </si>
  <si>
    <t>941941191R00</t>
  </si>
  <si>
    <t>Montáž lešení lehkého pracovního řadového s podlahami příplatek za každý další i započatý měsíc použití lešení_x000D_
 šířky šířky od 0,80 do 1,00 m a výšky do 10 m</t>
  </si>
  <si>
    <t>Odkaz na mn. položky pořadí 44 : 129,60000*1,5</t>
  </si>
  <si>
    <t>941941831R00</t>
  </si>
  <si>
    <t>Demontáž lešení lehkého řadového s podlahami šířky od 0,8 do 1 m, výšky do 10 m</t>
  </si>
  <si>
    <t>Odkaz na mn. položky pořadí 44 : 129,60000</t>
  </si>
  <si>
    <t>941955001R00</t>
  </si>
  <si>
    <t>Lešení lehké pracovní pomocné pomocné, o výšce lešeňové podlahy do 1,2 m</t>
  </si>
  <si>
    <t xml:space="preserve">podhledy : </t>
  </si>
  <si>
    <t>Odkaz na mn. položky pořadí 16 : 3,10000</t>
  </si>
  <si>
    <t>Odkaz na mn. položky pořadí 20 : 6,83000</t>
  </si>
  <si>
    <t>941955003R00</t>
  </si>
  <si>
    <t>Lešení lehké pracovní pomocné pomocné, o výšce lešeňové podlahy přes 1,9 do 2,5 m</t>
  </si>
  <si>
    <t>pro vnitřní úpravy : 120,0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</si>
  <si>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</si>
  <si>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</si>
  <si>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102_chodba : 36,80</t>
  </si>
  <si>
    <t>105_kancelář 3 : 19,80</t>
  </si>
  <si>
    <t>106_kancelář 4 : 24,10</t>
  </si>
  <si>
    <t>107_předsíňka u kanceláře : 6,20</t>
  </si>
  <si>
    <t>108_tiskárna, kopírka : 4,50</t>
  </si>
  <si>
    <t>109_kancelář 5 : 20,00</t>
  </si>
  <si>
    <t>110_kancelář 6 : 18,00</t>
  </si>
  <si>
    <t>111_kancelář 7 : 18,00</t>
  </si>
  <si>
    <t>112_kancelář 8 : 18,00</t>
  </si>
  <si>
    <t>113_kancelář 9 : 20,10</t>
  </si>
  <si>
    <t>116_rozvodna NN : 5,60</t>
  </si>
  <si>
    <t>117_servnovna : 5,80</t>
  </si>
  <si>
    <t>118_archiv : 6,50</t>
  </si>
  <si>
    <t>125_dílna : 77,30</t>
  </si>
  <si>
    <t>126_dílna : 61,30</t>
  </si>
  <si>
    <t>127_dílna : 109,50</t>
  </si>
  <si>
    <t>950001</t>
  </si>
  <si>
    <t>Stavební přípomoce pro obory ZTI, UT, VZT, ELI</t>
  </si>
  <si>
    <t>soubor</t>
  </si>
  <si>
    <t>dle potřeby : 1</t>
  </si>
  <si>
    <t>961044111R00</t>
  </si>
  <si>
    <t>Bourání základů z betonu prostého</t>
  </si>
  <si>
    <t>801-3</t>
  </si>
  <si>
    <t>nebo vybourání otvorů průřezové plochy přes 4 m2 v základech,</t>
  </si>
  <si>
    <t>kanál VZT 104 : 0,44*0,22*2*6,3+0,05*1,06*6,3</t>
  </si>
  <si>
    <t>962031113R00</t>
  </si>
  <si>
    <t>Bourání příček z cihel pálených plných, tloušťky 65 mm</t>
  </si>
  <si>
    <t>nebo vybourání otvorů průřezové plochy přes 4 m2 v příčkách, včetně pomocného lešení o výšce podlahy do 1900 mm a pro zatížení do 1,5 kPa  (150 kg/m2),</t>
  </si>
  <si>
    <t>102 : 3,11*1,5-0,8*1,97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</si>
  <si>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</si>
  <si>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</si>
  <si>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</si>
  <si>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ostatní nutné bourání jinde neuvedené cca : 1,0</t>
  </si>
  <si>
    <t>963042819R00</t>
  </si>
  <si>
    <t>Bourání jakýchkoliv betonových schodišťových stupňů zhotovených na místě</t>
  </si>
  <si>
    <t>104 : 5,74+1,14</t>
  </si>
  <si>
    <t>102 : 1,11*2</t>
  </si>
  <si>
    <t>963051110R00</t>
  </si>
  <si>
    <t>Bourání železobetonových stropů deskových_x000D_
 tloušťky do 80 mm</t>
  </si>
  <si>
    <t>včetně pomocného lešení o výšce podlahy do 1900 mm a pro zatížení do 1,5 kPa  (150 kg/m2),</t>
  </si>
  <si>
    <t>snížený strop (beton?) : 0,08*26,2</t>
  </si>
  <si>
    <t>964073211R00</t>
  </si>
  <si>
    <t>Vybourání válcovaných nosníků uložených ve zdivu cihelném, délky do 4 m, hmotnosti do 10 kg/m</t>
  </si>
  <si>
    <t>včetně pomocného lešení o výšce podlahy do 1900 mm a pro zatížení do 1,5 kPa  (150 kg/m2)</t>
  </si>
  <si>
    <t>stávající spuštěné překlad (ocel?) : (4,0+4,03*4)*10,0/1000</t>
  </si>
  <si>
    <t>965042141R00</t>
  </si>
  <si>
    <t>Bourání podkladů pod dlažby nebo litých celistvých dlažeb a mazanin  betonových nebo z litého asfaltu, tloušťky do 100 mm, plochy přes 4 m2</t>
  </si>
  <si>
    <t>podlaha cca : 0,25*6,22</t>
  </si>
  <si>
    <t>965043341R00</t>
  </si>
  <si>
    <t>Bourání podkladů pod dlažby nebo litých celistvých dlažeb a mazanin  betonových s potěrem nebo teracem, tloušťky do 100 mm, plochy přes 4 m2</t>
  </si>
  <si>
    <t>104_dílna : 36,80*0,02</t>
  </si>
  <si>
    <t>965048230R00</t>
  </si>
  <si>
    <t>Bourání podkladů pod dlažby nebo litých celistvých dlažeb a mazanin  Dočištění povrchu po vybourání dlažeb do cementové malty, plochy do 30%</t>
  </si>
  <si>
    <t xml:space="preserve">dočištění, odmaštění, kontrola soudržnosti, zametení všech stávajících podlah po odbourání vrstev dle PD : </t>
  </si>
  <si>
    <t>101_obchodní prostor : 289,50</t>
  </si>
  <si>
    <t>102_kancelář : 13,10</t>
  </si>
  <si>
    <t>103_chodba : 5,40</t>
  </si>
  <si>
    <t>104_dílna : 36,80</t>
  </si>
  <si>
    <t>105_sklad : 78,20</t>
  </si>
  <si>
    <t>106_garáž : 71,70</t>
  </si>
  <si>
    <t>107_garáž : 109,50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</si>
  <si>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</si>
  <si>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</si>
  <si>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</si>
  <si>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968071136R00</t>
  </si>
  <si>
    <t>Vyvěšení nebo zavěšení kovových křídel vrat, plochy do 4 m2</t>
  </si>
  <si>
    <t>s případným uložením a opětovným zavěšením po provedení stavebních změn,</t>
  </si>
  <si>
    <t>968072357R00</t>
  </si>
  <si>
    <t>Vybourání a vyjmutí kovových rámů a rolet rámů, včetně pomocného lešení o výšce podlahy do 1900 mm a pro zatížení do 1,5 kPa  (150 kg/m2) okenních zdvojených, plochy přes 4 m2</t>
  </si>
  <si>
    <t>okna a dveře do fasády : 5,7*0,57+2,92*2,0+1,08*2,4+4,03*2,0*3+1,13*2,4+2,9*2,0+1,18*2,0</t>
  </si>
  <si>
    <t>3,0*2,0+4,0*2,0*2+4,0*2,0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</si>
  <si>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</si>
  <si>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</si>
  <si>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0,8*1,97*3+1,1*1,97</t>
  </si>
  <si>
    <t>968072559R00</t>
  </si>
  <si>
    <t>Vybourání a vyjmutí kovových rámů a rolet rámů, včetně pomocného lešení o výšce podlahy do 1900 mm a pro zatížení do 1,5 kPa  (150 kg/m2) vrat, plochy přes 5 m2</t>
  </si>
  <si>
    <t>2,36*2,39+2,37*2,37</t>
  </si>
  <si>
    <t>968092001R00</t>
  </si>
  <si>
    <t>Vybourání vnitřních parapetů kamenných, šířky do 30 cm, tloušťky 3 cm</t>
  </si>
  <si>
    <t>odsekání dlažby z parapetů : (4,0+4,03*4+1,18+3,0+4,0*2)</t>
  </si>
  <si>
    <t>970031300R00</t>
  </si>
  <si>
    <t>Jádrové vrtání, kruhové prostupy v cihelném zdivu jádrové vrtání, do D 300 mm</t>
  </si>
  <si>
    <t>pro VZT apod. cca : 0,3*6+0,2*8</t>
  </si>
  <si>
    <t>970051300R00</t>
  </si>
  <si>
    <t>Jádrové vrtání, kruhové prostupy v železobetonu jádrové vrtání , do D 300 mm</t>
  </si>
  <si>
    <t>přes základ pro kanalizaci : 0,6</t>
  </si>
  <si>
    <t>970241200R00</t>
  </si>
  <si>
    <t>Řezání prostého betonu hloubka řezu 200 mm</t>
  </si>
  <si>
    <t>ležatá kanalizace : 21,7</t>
  </si>
  <si>
    <t>971033641R00</t>
  </si>
  <si>
    <t>Vybourání otvorů ve zdivu cihelném z jakýchkoliv cihel pálených_x000D_
 na jakoukoliv maltu vápenou nebo vápenocementovou, plochy do 4 m2, tloušťky do 300 mm</t>
  </si>
  <si>
    <t>základovém nebo nadzákladovém,</t>
  </si>
  <si>
    <t>vstupní dveře : 0,3*(1,5*2,4-1,4*2,0)</t>
  </si>
  <si>
    <t>vniřní dveře : 0,2*1,85*2,4</t>
  </si>
  <si>
    <t>mezi 102/103 : 0,24*1,0*2,05</t>
  </si>
  <si>
    <t>975043121R00</t>
  </si>
  <si>
    <t>Jednořadové podchycení stropů pro osazení nosníků pro osazení nosníků do výšky podchycení 3,5 m_x000D_
 při zatížení hmotnosti přes 750 do 1000 kg/m</t>
  </si>
  <si>
    <t>při osazení překladů : 1,5*2+1,2*2</t>
  </si>
  <si>
    <t>978013121R00</t>
  </si>
  <si>
    <t>Otlučení omítek vápenných nebo vápenocementových vnitřních s vyškrabáním spár, s očištěním zdiva stěn, v rozsahu do 10 %</t>
  </si>
  <si>
    <t>767999801R00</t>
  </si>
  <si>
    <t>Demontáž ostatních doplňků staveb doplňků staveb_x000D_
 o hmotnosti přes 20 do 50 kg</t>
  </si>
  <si>
    <t>kg</t>
  </si>
  <si>
    <t>rampa, kraty kanálu apod. cca : 80,0</t>
  </si>
  <si>
    <t>775561805R00</t>
  </si>
  <si>
    <t>Demontáž podlah lamelových (plovoucích) se zámkovým spojem</t>
  </si>
  <si>
    <t>800-775</t>
  </si>
  <si>
    <t>laminátových, dýhovaných, dřevěných, korkových, vinylových, PVC, linoleových.</t>
  </si>
  <si>
    <t>776511820R00</t>
  </si>
  <si>
    <t>Odstranění povlakových podlah z nášlapné plochy lepených, s podložkou, z ploch přes 20 m2</t>
  </si>
  <si>
    <t>999281105R00</t>
  </si>
  <si>
    <t xml:space="preserve">Přesun hmot pro opravy a údržbu objektů pro opravy a údržbu dosavadních objektů včetně vnějších plášťů_x000D_
 výšky do 6 m,  </t>
  </si>
  <si>
    <t>Přesun hmot</t>
  </si>
  <si>
    <t>POL7_</t>
  </si>
  <si>
    <t>oborů 801, 803, 811 a 812</t>
  </si>
  <si>
    <t>711140031RAA</t>
  </si>
  <si>
    <t>Izolace proti vodě asfalt. pásy přitavením vodorovná 1 x penetrace izolačním asfaltovým lakem, 1 x pás izolační z modifikovaného asfaltu natavitelný s minerálním posypem tl.4 mm vložka polyesterové rouno, 1 x pás izolační z oxidovaného asfaltu natavitelný s minerálním posypem tl. 4mm vložka hliníková folie kašírovaná skleněnou rohoží</t>
  </si>
  <si>
    <t>AP-PSV</t>
  </si>
  <si>
    <t>ležatá kanalizace_doplnění skladby : 6,22*1,1</t>
  </si>
  <si>
    <t>711210020RA0</t>
  </si>
  <si>
    <t>Izolace stěrkové hydroizolační těsnicí hmotou , dvousložkovou pružnou izolací, proti vlhkosti, včetně těsnicího pásu do spoje podlaha-stěna</t>
  </si>
  <si>
    <t>vytažení na stěny : 0,2*25,12</t>
  </si>
  <si>
    <t xml:space="preserve">  121_WC ženy : (2,43+1,8)*2-(0,7)</t>
  </si>
  <si>
    <t xml:space="preserve">  123_WC muži : (3,35+1,8)*2-(0,7*2)</t>
  </si>
  <si>
    <t xml:space="preserve">  124_úklidová místnost : (2,88+1,75)*2-(0,8)</t>
  </si>
  <si>
    <t>712348104RT4</t>
  </si>
  <si>
    <t>Doplňkové konstrukce k povlakovým krytinám z asfaltových pásů Prostup pro kabely, průměru 125 mm, s manžetou z modifikovaného asfaltového pásu</t>
  </si>
  <si>
    <t>800-711</t>
  </si>
  <si>
    <t>včetně dodávek výrobků</t>
  </si>
  <si>
    <t>Osazení a ukotvení prostupu, utěsnění PU pěnou a přitavení límce.</t>
  </si>
  <si>
    <t>POP</t>
  </si>
  <si>
    <t>předpoklad_prostupy kabelů a potrubí od VZT jednotek : 5</t>
  </si>
  <si>
    <t>712941963RZ1</t>
  </si>
  <si>
    <t>Údržba proniků povlak.krytiny střech pásy přitavením vpustí, ventilací nebo komínů, 1 x, včetně dodávky pásu izolačního z oxidovaného asfaltu natavitelného; nosná vložka skelná rohož</t>
  </si>
  <si>
    <t>998712101R00</t>
  </si>
  <si>
    <t>Přesun hmot pro povlakové krytiny v objektech výšky do 6 m</t>
  </si>
  <si>
    <t>50 m vodorovně</t>
  </si>
  <si>
    <t>713111121RT1</t>
  </si>
  <si>
    <t xml:space="preserve">Montáž tepelné izolace stropů rovných, spodem, uchycení drátem,  </t>
  </si>
  <si>
    <t>800-713</t>
  </si>
  <si>
    <t xml:space="preserve">SDK podhledy : </t>
  </si>
  <si>
    <t>713111221RK6</t>
  </si>
  <si>
    <t>Montáž tepelné izolace stropů parotěsná zábrana zavěšených podhledů s přelepením spojů, včetně dodávky fólie</t>
  </si>
  <si>
    <t>Odkaz na mn. položky pořadí 81 : 39,90000</t>
  </si>
  <si>
    <t>713121111R00</t>
  </si>
  <si>
    <t>Montáž tepelné izolace podlah  jednovrstvá, bez dodávky materiálu</t>
  </si>
  <si>
    <t>713121118RU1</t>
  </si>
  <si>
    <t xml:space="preserve">Montáž tepelné izolace podlah  Izolace podlah tepelná obložení stěn dilatační páskou, tloušťky 100 mm,  </t>
  </si>
  <si>
    <t>115_kuchyňka s jídelnou : (3,86+3,57)*2</t>
  </si>
  <si>
    <t>713191100RT9</t>
  </si>
  <si>
    <t>Izolace tepelné běžných konstrukcí - doplňky položení separační fólie, včetně dodávky PE fólie</t>
  </si>
  <si>
    <t>Odkaz na mn. položky pořadí 83 : 14,40000</t>
  </si>
  <si>
    <t>28375704R</t>
  </si>
  <si>
    <t>deska izolační stabilizovaná; pěnový polystyren; rovná hrana; součinitel tepelné vodivosti 0,037 W/mK; obj. hmotnost 20,00 kg/m3</t>
  </si>
  <si>
    <t>SPCM</t>
  </si>
  <si>
    <t>Specifikace</t>
  </si>
  <si>
    <t>POL3_</t>
  </si>
  <si>
    <t>115_kuchyňka s jídelnou : 14,40*0,04*1,1</t>
  </si>
  <si>
    <t>63151420R</t>
  </si>
  <si>
    <t>deska izolační minerální vlákno; rovná hrana; tl. 40,0 mm; součinitel tepelné vodivosti 0,035 W/mK; R = 1,100 m2K/W; obj. hmotnost 45,00 kg/m3; hydrofobizováno</t>
  </si>
  <si>
    <t>Odkaz na mn. položky pořadí 81 : 39,90000*1,1</t>
  </si>
  <si>
    <t>998713101R00</t>
  </si>
  <si>
    <t>Přesun hmot pro izolace tepelné v objektech výšky do 6 m</t>
  </si>
  <si>
    <t>720_001</t>
  </si>
  <si>
    <t>ZTI_viz samostatný rozpočet a výkaz výměr</t>
  </si>
  <si>
    <t>730_001</t>
  </si>
  <si>
    <t>Vytápění_viz samostatný rozpočet a výkaz výměr</t>
  </si>
  <si>
    <t>764816120R00</t>
  </si>
  <si>
    <t>Oplechování parapetů včetně rohů, lepené lepidlem, z lakovaného pozinkovaného plechu, rš 200 mm, dodávka a montáž</t>
  </si>
  <si>
    <t>800-764</t>
  </si>
  <si>
    <t>včetně rohů</t>
  </si>
  <si>
    <t>K04 : 4,03*5</t>
  </si>
  <si>
    <t>K05 : 1,18</t>
  </si>
  <si>
    <t>K06 : 3,7</t>
  </si>
  <si>
    <t>764816131R00</t>
  </si>
  <si>
    <t>Oplechování parapetů včetně rohů, lepené lepidlem, z lakovaného pozinkovaného plechu, rš 305 mm, dodávka a montáž</t>
  </si>
  <si>
    <t>včetně krytek a spojovacích prostředků.</t>
  </si>
  <si>
    <t>K01 : 2,37</t>
  </si>
  <si>
    <t>K02 : 4,0*2</t>
  </si>
  <si>
    <t>K03 : 3,0</t>
  </si>
  <si>
    <t>998764101R00</t>
  </si>
  <si>
    <t>Přesun hmot pro konstrukce klempířské v objektech výšky do 6 m</t>
  </si>
  <si>
    <t>DP01/L</t>
  </si>
  <si>
    <t>D+M Dveře protipožární, otočné, 900/1970 mm, ocelová zárubeň, tl. stěny 200 mm, EI30 DP1-C, komplet dle popisu v PD</t>
  </si>
  <si>
    <t>POL1_7</t>
  </si>
  <si>
    <t>DV01/L</t>
  </si>
  <si>
    <t>D+M Dveře vnitřní 1 kř. otočné, 800/1970 mm, obložková zárubeň, tl. stěny 100 mm, komplet dle popisu v PD</t>
  </si>
  <si>
    <t>DV01/P</t>
  </si>
  <si>
    <t>DV02/P</t>
  </si>
  <si>
    <t>DV04/P</t>
  </si>
  <si>
    <t>D+M Dveře vnitřní 1 kř. otočné, 800/1970 mm, ocelová zárubeň, tl. stěny 100 mm, komplet dle popisu v PD</t>
  </si>
  <si>
    <t>DV05/L</t>
  </si>
  <si>
    <t>D+M Dveře vnitřní 1 kř. otočné, 700/1970 mm, ocelová zárubeň, tl. stěny 100 mm, komplet dle popisu v PD</t>
  </si>
  <si>
    <t>DV06/L</t>
  </si>
  <si>
    <t>KL 001</t>
  </si>
  <si>
    <t>D+M Kuchyňská linka</t>
  </si>
  <si>
    <t>PX01</t>
  </si>
  <si>
    <t>D+M Parapetní deska DTD, povrch CPL/HPL, tl. 18 mm, š. 215 mm</t>
  </si>
  <si>
    <t>P01 : 2,37</t>
  </si>
  <si>
    <t>P03 : 4,0*2</t>
  </si>
  <si>
    <t>P04 : 3,0</t>
  </si>
  <si>
    <t>PX02</t>
  </si>
  <si>
    <t>D+M Parapetní deska DTD, povrch CPL/HPL, tl. 18 mm, š. 350 mm</t>
  </si>
  <si>
    <t>P02 : 4,03*5</t>
  </si>
  <si>
    <t>P05 : 4,03*5</t>
  </si>
  <si>
    <t>767990010RAB</t>
  </si>
  <si>
    <t>Ostatní atypické kovové prvky 5 - 10 kg/kus</t>
  </si>
  <si>
    <t>pomocné konstrukce jinde neuvedené, patky, táhla, svorky apod. cca : 30,0</t>
  </si>
  <si>
    <t>DV07/L</t>
  </si>
  <si>
    <t>D+M Dveře vnitřní z AL profilů asymetrické, 1500/2350 mm (900/2250), komplet dle popisu v PD</t>
  </si>
  <si>
    <t>O7</t>
  </si>
  <si>
    <t>D+M Dveře vstupníí z AL profilů asymetrické, 1500/2500 mm (900/2400), komplet dle popisu v PD</t>
  </si>
  <si>
    <t>O01</t>
  </si>
  <si>
    <t>D+M okno plastové 2370/1520 mm, fix+O/S, komplet dle popisu v PD</t>
  </si>
  <si>
    <t>O02</t>
  </si>
  <si>
    <t>D+M okno plastové 4000/1650 mm, fix+O/S, komplet dle popisu v PD</t>
  </si>
  <si>
    <t>O03</t>
  </si>
  <si>
    <t>O04</t>
  </si>
  <si>
    <t>D+M okno plastové 3000/1650 mm, fix+O/S, komplet dle popisu v PD</t>
  </si>
  <si>
    <t>O05</t>
  </si>
  <si>
    <t>D+M okno plastové 4030/1550 mm, fix+O/S, komplet dle popisu v PD</t>
  </si>
  <si>
    <t>O06</t>
  </si>
  <si>
    <t>D+M okno plastové 1180/1550 mm,O+O/S, komplet dle popisu v PD</t>
  </si>
  <si>
    <t>O08</t>
  </si>
  <si>
    <t>D+M sestava 4 oken, celkem 3695/570 mm,S, 2x pákový ovladač, komplet dle popisu v PD</t>
  </si>
  <si>
    <t>771101210R00</t>
  </si>
  <si>
    <t>Příprava podkladu pod dlažby penetrace podkladu pod dlažby</t>
  </si>
  <si>
    <t>800-771</t>
  </si>
  <si>
    <t>Odkaz na mn. položky pořadí 117 : 45,58000</t>
  </si>
  <si>
    <t>771475014R00</t>
  </si>
  <si>
    <t>Montáž soklíků z dlaždic keramických výšky 100 mm, soklíků vodorovných, kladených do flexibilního tmele</t>
  </si>
  <si>
    <t>101_zádveří : (8,0+1,85)*2-(1,5*2)+0,2*2</t>
  </si>
  <si>
    <t>102_chodba : (23,84+1,5)*2-(1,15+0,9+1,5+0,8*10+0,9+2,78)</t>
  </si>
  <si>
    <t>105_kancelář 3 : (4,95+4,07)*2-0,8</t>
  </si>
  <si>
    <t>106_kancelář 4 : (6,07+3,98)*2-0,8</t>
  </si>
  <si>
    <t>107_předsíňka u kanceláře : (2,22*2+2,78)-0,8*2</t>
  </si>
  <si>
    <t>108_tiskárna, kopírka : (2,12+2,08)*2-0,9</t>
  </si>
  <si>
    <t>109_kancelář 5 : (4,92+4,05)*2-0,8</t>
  </si>
  <si>
    <t>110_kancelář 6 : (4,45+4,05)*2-0,8</t>
  </si>
  <si>
    <t>111_kancelář 7 : (4,45+4,05)*2-0,8</t>
  </si>
  <si>
    <t>112_kancelář 8 : (4,45+4,05)*2-0,8</t>
  </si>
  <si>
    <t>113_kancelář 9 : (4,98+4,05)*2-0,8</t>
  </si>
  <si>
    <t>116_rozvodna NN : (3,23+1,75)*2-0,8</t>
  </si>
  <si>
    <t>117_servrovna : (3,23+1,8)*2-0,8</t>
  </si>
  <si>
    <t>118_archiv : (2,23+3,23)*2-(0,8+0,9)</t>
  </si>
  <si>
    <t>128_revizní prostor : (6,23+1,06)*2-0,7</t>
  </si>
  <si>
    <t>771479001R00</t>
  </si>
  <si>
    <t>Montáž soklíků z dlaždic keramických Řezání dlaždic pro soklíky</t>
  </si>
  <si>
    <t>Odkaz na mn. položky pořadí 115 : 226,73000</t>
  </si>
  <si>
    <t>771575113R00</t>
  </si>
  <si>
    <t>Montáž podlah z dlaždic keramických 300 x 600 mm, režných nebo glazovaných, hladkých, kladených do flexibilního tmele</t>
  </si>
  <si>
    <t xml:space="preserve">položka použita i pro doplnění dlažeb : </t>
  </si>
  <si>
    <t>771578011R00</t>
  </si>
  <si>
    <t>Zvláštní úpravy spár spára podlaha-stěna silikonem</t>
  </si>
  <si>
    <t xml:space="preserve">dlažba/obklad : </t>
  </si>
  <si>
    <t>120_předsíňka WC ženy : (2,43+1,22)*2-(0,7*2)</t>
  </si>
  <si>
    <t>121_WC ženy : (2,43+1,8)*2-(0,7)</t>
  </si>
  <si>
    <t>122_předsíňka WC muži : (1,5+1,22)*2-(0,7*2)</t>
  </si>
  <si>
    <t>123_WC muži : (3,35+1,8)*2-(0,7*2)</t>
  </si>
  <si>
    <t>124_úklidová místnost : (2,88+1,75)*2-(0,8)</t>
  </si>
  <si>
    <t xml:space="preserve">sokly : </t>
  </si>
  <si>
    <t>771579791R00</t>
  </si>
  <si>
    <t>Příplatky k položkám montáže podlah keramických příplatek za plochu podlah keramických do 5 m2 jednotlivě</t>
  </si>
  <si>
    <t>597642030RX</t>
  </si>
  <si>
    <t>Dlažba_vnitřní, dle výběru</t>
  </si>
  <si>
    <t>Odkaz na mn. položky pořadí 115 : 226,73000*0,12</t>
  </si>
  <si>
    <t xml:space="preserve">podlahy : </t>
  </si>
  <si>
    <t>Odkaz na mn. položky pořadí 117 : 45,58000*1,12</t>
  </si>
  <si>
    <t>998771101R00</t>
  </si>
  <si>
    <t>Přesun hmot pro podlahy z dlaždic v objektech výšky do 6 m</t>
  </si>
  <si>
    <t>776520010RAC</t>
  </si>
  <si>
    <t>Podlahy povlakové podlahovina heterogenní, akustická, oblast použití 34-42, tl. 3,3 mm, z pásů, včetně soklíku, bez vyrovnání podkladu</t>
  </si>
  <si>
    <t>lepení a dodávka podlahoviny z PVC, bez podkladu. Svaření podlahoviny. Dodávka a lepení podlahových soklíků z měkčeného PVC. Pastování a vyleštění podlah.</t>
  </si>
  <si>
    <t>776570020RAB</t>
  </si>
  <si>
    <t>Podlahy povlakové textilní lepené, koberec zátěžový</t>
  </si>
  <si>
    <t xml:space="preserve">P1 : </t>
  </si>
  <si>
    <t>781101210R00</t>
  </si>
  <si>
    <t>Příprava podkladu pod obklady penetrace podkladu pod obklady</t>
  </si>
  <si>
    <t>včetně dodávky materiálu.</t>
  </si>
  <si>
    <t>Odkaz na mn. položky pořadí 125 : 86,59500</t>
  </si>
  <si>
    <t>781415016R00</t>
  </si>
  <si>
    <t>Montáž obkladů vnitřních z obkládaček pórovinových  , nad 200 x 250 mm , lepených do flexibilního tmele</t>
  </si>
  <si>
    <t>120_předsíňka WC ženy : 2,4*(2,43+1,22)*2-(0,7*1,97*2)</t>
  </si>
  <si>
    <t>121_WC ženy : 2,4*(2,43+1,8)*2-(0,7*1,97)</t>
  </si>
  <si>
    <t>122_předsíňka WC muži : 2,4*(1,5+1,22)*2-(0,7*1,97*2)</t>
  </si>
  <si>
    <t>123_WC muži : 2,4*(3,35+1,8)*2-(0,7*1,97*2)</t>
  </si>
  <si>
    <t>124_úklidová místnost : 2,4*(2,88+1,75)*2-(0,8*1,97)</t>
  </si>
  <si>
    <t>781419705R00</t>
  </si>
  <si>
    <t>Montáž obkladů vnitřních z obkládaček pórovinových příplatky k položkám montáže obkladů vnitřních z obkladaček pórovinových příplatek za spárovací hmotu - plošně</t>
  </si>
  <si>
    <t>597813700RX</t>
  </si>
  <si>
    <t>Obkládačka, dle výběru</t>
  </si>
  <si>
    <t>Odkaz na mn. položky pořadí 125 : 86,59500*1,12</t>
  </si>
  <si>
    <t>998781101R00</t>
  </si>
  <si>
    <t>Přesun hmot pro obklady keramické v objektech výšky do 6 m</t>
  </si>
  <si>
    <t>784191101R00</t>
  </si>
  <si>
    <t>Příprava povrchu Penetrace (napouštění) podkladu disperzní, jednonásobná</t>
  </si>
  <si>
    <t>800-784</t>
  </si>
  <si>
    <t xml:space="preserve">SDK : </t>
  </si>
  <si>
    <t>Odkaz na mn. položky pořadí 7 : 33,46360*2</t>
  </si>
  <si>
    <t>Odkaz na mn. položky pořadí 8 : 71,13960*2</t>
  </si>
  <si>
    <t>Odkaz na mn. položky pořadí 9 : 279,78650*2</t>
  </si>
  <si>
    <t>Odkaz na mn. položky pořadí 10 : 11,41560*2</t>
  </si>
  <si>
    <t>Odkaz na mn. položky pořadí 13 : 30,99600</t>
  </si>
  <si>
    <t>Odkaz na mn. položky pořadí 17 : 1,85000*0,5</t>
  </si>
  <si>
    <t>Odkaz na mn. položky pořadí 20 : 6,83000*1,6</t>
  </si>
  <si>
    <t>Odkaz na mn. položky pořadí 29 : 82,09894</t>
  </si>
  <si>
    <t>Odkaz na mn. položky pořadí 30 : 356,67350</t>
  </si>
  <si>
    <t>Odkaz na mn. položky pořadí 31 : 27,31650</t>
  </si>
  <si>
    <t xml:space="preserve">odpočet keramických obkladů : </t>
  </si>
  <si>
    <t>Odkaz na mn. položky pořadí 125 : 86,59500*-1</t>
  </si>
  <si>
    <t>784195112R00</t>
  </si>
  <si>
    <t>Malby z malířských směsí hlinkových,  , bělost 77 %, dvojnásobné</t>
  </si>
  <si>
    <t>Odkaz na mn. položky pořadí 129 : 1253,85354</t>
  </si>
  <si>
    <t>D04</t>
  </si>
  <si>
    <t>D+M Vertikální žaluzie vnitřní látková, 4000/1550 mm, komplet dle popisu v PD</t>
  </si>
  <si>
    <t>D05</t>
  </si>
  <si>
    <t>D+M Vertikální žaluzie vnitřní látková, 4030/1550 mm, komplet dle popisu v PD</t>
  </si>
  <si>
    <t>D06</t>
  </si>
  <si>
    <t>D+M Vertikální žaluzie vnitřní látková, 1180/1550 mm, komplet dle popisu v PD</t>
  </si>
  <si>
    <t>D07</t>
  </si>
  <si>
    <t>D+M Vertikální žaluzie vnitřní látková, 3000/1650 mm, komplet dle popisu v PD</t>
  </si>
  <si>
    <t>D08</t>
  </si>
  <si>
    <t>D+M Vertikální žaluzie vnitřní látková, 4000/1650 mm, komplet dle popisu v PD</t>
  </si>
  <si>
    <t>D09</t>
  </si>
  <si>
    <t>D+M Vertikální žaluzie vnitřní látková, 2370/1650 mm, komplet dle popisu v PD</t>
  </si>
  <si>
    <t>D01</t>
  </si>
  <si>
    <t>D+M Čisticí zóna interierová, zapuštěná v Al rámu, 1850/2000 mm</t>
  </si>
  <si>
    <t>D02</t>
  </si>
  <si>
    <t>D+M PHP práškový 21A</t>
  </si>
  <si>
    <t>D03</t>
  </si>
  <si>
    <t>D+M PHP sněhový 21A</t>
  </si>
  <si>
    <t>D10</t>
  </si>
  <si>
    <t>D+M dělící příčky WC včetně dveří L (1500+1800) mm</t>
  </si>
  <si>
    <t>D11</t>
  </si>
  <si>
    <t>210_001</t>
  </si>
  <si>
    <t>Elektroinstalace-silnoproud_viz samostatný rozpočet a výkaz výměr</t>
  </si>
  <si>
    <t>220_001</t>
  </si>
  <si>
    <t>Elektroinstalace_slaboproud_viz samostatný rozpočet a výkaz výměr</t>
  </si>
  <si>
    <t>240_001</t>
  </si>
  <si>
    <t>Vzduchotechnika a klimatizace_viz samostatný rozpočet a výkaz výměr</t>
  </si>
  <si>
    <t>979081111R00</t>
  </si>
  <si>
    <t>Odvoz suti a vybouraných hmot na skládku do 1 km</t>
  </si>
  <si>
    <t>Přesun suti</t>
  </si>
  <si>
    <t>POL8_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</si>
  <si>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</si>
  <si>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</si>
  <si>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</si>
  <si>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</si>
  <si>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</si>
  <si>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</si>
  <si>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979999999R0X</t>
  </si>
  <si>
    <t>Poplatek za skládku průměrná cena, odpad bude tříděn !</t>
  </si>
  <si>
    <t>113107510R00</t>
  </si>
  <si>
    <t>Odstranění podkladů nebo krytů z kameniva hrubého drceného, v ploše jednotlivě do 50 m2, tloušťka vrstvy 100 mm</t>
  </si>
  <si>
    <t>822-1</t>
  </si>
  <si>
    <t>113108310R00</t>
  </si>
  <si>
    <t>Odstranění podkladů nebo krytů živičných, v ploše jednotlivě do 50 m2, tloušťka vrstvy 100 mm</t>
  </si>
  <si>
    <t>113111120R00</t>
  </si>
  <si>
    <t>Odstranění podkladů nebo krytů z kameniva zpevněného cementem, v ploše jednotlivě do 50 m2, tloušťka vrstvy 200 mm</t>
  </si>
  <si>
    <t>132301110R00</t>
  </si>
  <si>
    <t>Hloubení rýh šířky do 60 cm do 50 m3, v hornině 4, hloubení strojně</t>
  </si>
  <si>
    <t>800-1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</si>
  <si>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</si>
  <si>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133301101R00</t>
  </si>
  <si>
    <t>Hloubení šachet v hornině 4_x000D_
 do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</si>
  <si>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</si>
  <si>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162201101R00</t>
  </si>
  <si>
    <t>Vodorovné přemístění výkopku z horniny 1 až 4, na vzdálenost do 20 m</t>
  </si>
  <si>
    <t>po suchu, bez naložení výkopku, avšak se složením bez rozhrnutí, zpáteční cesta vozidla.</t>
  </si>
  <si>
    <t>28*2</t>
  </si>
  <si>
    <t>174101101R00</t>
  </si>
  <si>
    <t>Zásyp sypaninou se zhutněním jam, šachet, rýh nebo kolem objektů v těchto vykopávkách</t>
  </si>
  <si>
    <t>z jakékoliv horniny s uložením výkopku po vrstvách,</t>
  </si>
  <si>
    <t>451572111R00</t>
  </si>
  <si>
    <t>Lože pod potrubí, stoky a drobné objekty z kameniva drobného těženého 0÷4 mm</t>
  </si>
  <si>
    <t>827-1</t>
  </si>
  <si>
    <t>v otevřeném výkopu,</t>
  </si>
  <si>
    <t>26*0,1</t>
  </si>
  <si>
    <t>564731111R00</t>
  </si>
  <si>
    <t>Podklad nebo kryt z kameniva hrubého drceného tloušťka po zhutnění 100 mm</t>
  </si>
  <si>
    <t>velikost 32 - 63 mm s rozprostřením a zhutněním</t>
  </si>
  <si>
    <t>567132115R00</t>
  </si>
  <si>
    <t>Podklad z kameniva zpevněného cementem SC C8/10, tloušťka po zhutnění 200 mm</t>
  </si>
  <si>
    <t>bez dilatačních spár, s rozprostřením a zhutněním, ošetřením povrchu podkladu vodou</t>
  </si>
  <si>
    <t>573211111R00</t>
  </si>
  <si>
    <t>Postřik živičný spojovací bez posypu kamenivem z asfaltu silničního, v množství od 0,5 do 0,7 kg/m2</t>
  </si>
  <si>
    <t>26*2</t>
  </si>
  <si>
    <t>577141112RT3</t>
  </si>
  <si>
    <t>Beton asfaltový s rozprostřením a zhutněním v pruhu šířky do 3 m, ACO 11+ nebo ACO 16+, tloušťky 50 mm, plochy do 200 m2</t>
  </si>
  <si>
    <t>577141122RT3</t>
  </si>
  <si>
    <t>Beton asfaltový s rozprostřením a zhutněním v pruhu šířky do 3 m, ACL 16+, tloušťky 50 mm, plochy do 200 m2</t>
  </si>
  <si>
    <t>599142111R00</t>
  </si>
  <si>
    <t>Úprava zálivky dilatačních nebo pracovních spár šířky přes 20 do 40 mm</t>
  </si>
  <si>
    <t>v cementobetonovém krytu hloubky do 40 mm</t>
  </si>
  <si>
    <t>919731122R00</t>
  </si>
  <si>
    <t>Zarovnání styčné plochy podkladu nebo krytu živičné, tloušťky přes 50 do 100 mm</t>
  </si>
  <si>
    <t>podél vybourané části komunikace nebo zpevněné plochy</t>
  </si>
  <si>
    <t>919735113R00</t>
  </si>
  <si>
    <t>Řezání stávajících krytů nebo podkladů živičných, hloubky přes 100 do 150 mm</t>
  </si>
  <si>
    <t>včetně spotřeby vody</t>
  </si>
  <si>
    <t>kanál : 0,7*0,5*1,0*2</t>
  </si>
  <si>
    <t>998225111R00</t>
  </si>
  <si>
    <t>Přesun hmot komunikací a letišť, kryt živičný jakékoliv délky objektu</t>
  </si>
  <si>
    <t>vodorovně do 200 m</t>
  </si>
  <si>
    <t>979082213R00</t>
  </si>
  <si>
    <t>Vodorovná doprava suti po suchu bez naložení, ale se složením a hrubým urovnáním na vzdálenost do 1 km</t>
  </si>
  <si>
    <t>979082219R00</t>
  </si>
  <si>
    <t>Vodorovná doprava suti po suchu příplatek k ceně za každý další i započatý 1 km přes 1 km</t>
  </si>
  <si>
    <t>979087212R00</t>
  </si>
  <si>
    <t>Nakládání na dopravní prostředky suti</t>
  </si>
  <si>
    <t>pro vodorovnou dopravu</t>
  </si>
  <si>
    <t>979990112R00</t>
  </si>
  <si>
    <t>Poplatek za skládku obalovaný asfalt , skupina 17 09 04 z Katalogu odpadů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</si>
</sst>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0" fontId="16" fillId="0" borderId="18" xfId="0" applyNumberFormat="1" applyFont="1" applyBorder="1" applyAlignment="1">
      <alignment vertical="top" wrapText="1"/>
    </xf>
    <xf numFmtId="0" fontId="20" fillId="0" borderId="0" xfId="0" applyNumberFormat="1" applyFont="1" applyAlignment="1">
      <alignment wrapText="1"/>
    </xf>
    <xf numFmtId="0" fontId="16" fillId="0" borderId="0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vertical="top" wrapText="1"/>
    </xf>
    <xf numFmtId="0" fontId="19" fillId="0" borderId="18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8" fillId="0" borderId="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72" t="s">
        <v>39</v>
      </c>
      <c r="B2" s="72"/>
      <c r="C2" s="72"/>
      <c r="D2" s="72"/>
      <c r="E2" s="72"/>
      <c r="F2" s="72"/>
      <c r="G2" s="72"/>
    </row>
  </sheetData>
  <sheetProtection algorithmName="SHA-512" hashValue="co3CKWegsqhZkTeyhJ38aCIWd6ZmsWp11czZgfWgkAM+MZ7aarudp/Q+twcDhjD8sSTrm29MWzVbU/ooUNAITw==" saltValue="Q5E4DD8CML6VMh7dC2Vn4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7"/>
  <sheetViews>
    <sheetView showGridLines="0" topLeftCell="B21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0" customWidth="1"/>
    <col min="4" max="4" width="13" style="50" customWidth="1"/>
    <col min="5" max="5" width="9.6640625" style="50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6" t="s">
        <v>36</v>
      </c>
      <c r="B1" s="73" t="s">
        <v>41</v>
      </c>
      <c r="C1" s="74"/>
      <c r="D1" s="74"/>
      <c r="E1" s="74"/>
      <c r="F1" s="74"/>
      <c r="G1" s="74"/>
      <c r="H1" s="74"/>
      <c r="I1" s="74"/>
      <c r="J1" s="75"/>
    </row>
    <row r="2" spans="1:15" ht="36" customHeight="1" x14ac:dyDescent="0.25">
      <c r="A2" s="2"/>
      <c r="B2" s="104" t="s">
        <v>22</v>
      </c>
      <c r="C2" s="105"/>
      <c r="D2" s="106" t="s">
        <v>43</v>
      </c>
      <c r="E2" s="107" t="s">
        <v>44</v>
      </c>
      <c r="F2" s="108"/>
      <c r="G2" s="108"/>
      <c r="H2" s="108"/>
      <c r="I2" s="108"/>
      <c r="J2" s="109"/>
      <c r="O2" s="1"/>
    </row>
    <row r="3" spans="1:15" ht="27" hidden="1" customHeight="1" x14ac:dyDescent="0.25">
      <c r="A3" s="2"/>
      <c r="B3" s="110"/>
      <c r="C3" s="105"/>
      <c r="D3" s="111"/>
      <c r="E3" s="112"/>
      <c r="F3" s="113"/>
      <c r="G3" s="113"/>
      <c r="H3" s="113"/>
      <c r="I3" s="113"/>
      <c r="J3" s="114"/>
    </row>
    <row r="4" spans="1:15" ht="23.25" customHeight="1" x14ac:dyDescent="0.25">
      <c r="A4" s="2"/>
      <c r="B4" s="115"/>
      <c r="C4" s="116"/>
      <c r="D4" s="117"/>
      <c r="E4" s="118"/>
      <c r="F4" s="118"/>
      <c r="G4" s="118"/>
      <c r="H4" s="118"/>
      <c r="I4" s="118"/>
      <c r="J4" s="119"/>
    </row>
    <row r="5" spans="1:15" ht="24" customHeight="1" x14ac:dyDescent="0.25">
      <c r="A5" s="2"/>
      <c r="B5" s="30" t="s">
        <v>42</v>
      </c>
      <c r="D5" s="120" t="s">
        <v>45</v>
      </c>
      <c r="E5" s="87"/>
      <c r="F5" s="87"/>
      <c r="G5" s="87"/>
      <c r="H5" s="18" t="s">
        <v>40</v>
      </c>
      <c r="I5" s="124" t="s">
        <v>49</v>
      </c>
      <c r="J5" s="8"/>
    </row>
    <row r="6" spans="1:15" ht="15.75" customHeight="1" x14ac:dyDescent="0.25">
      <c r="A6" s="2"/>
      <c r="B6" s="27"/>
      <c r="C6" s="52"/>
      <c r="D6" s="121" t="s">
        <v>46</v>
      </c>
      <c r="E6" s="88"/>
      <c r="F6" s="88"/>
      <c r="G6" s="88"/>
      <c r="H6" s="18" t="s">
        <v>34</v>
      </c>
      <c r="I6" s="124" t="s">
        <v>50</v>
      </c>
      <c r="J6" s="8"/>
    </row>
    <row r="7" spans="1:15" ht="15.75" customHeight="1" x14ac:dyDescent="0.25">
      <c r="A7" s="2"/>
      <c r="B7" s="28"/>
      <c r="C7" s="53"/>
      <c r="D7" s="123" t="s">
        <v>48</v>
      </c>
      <c r="E7" s="122" t="s">
        <v>47</v>
      </c>
      <c r="F7" s="89"/>
      <c r="G7" s="89"/>
      <c r="H7" s="23"/>
      <c r="I7" s="22"/>
      <c r="J7" s="33"/>
    </row>
    <row r="8" spans="1:15" ht="24" hidden="1" customHeight="1" x14ac:dyDescent="0.25">
      <c r="A8" s="2"/>
      <c r="B8" s="30" t="s">
        <v>20</v>
      </c>
      <c r="D8" s="125" t="s">
        <v>51</v>
      </c>
      <c r="H8" s="18" t="s">
        <v>40</v>
      </c>
      <c r="I8" s="124" t="s">
        <v>55</v>
      </c>
      <c r="J8" s="8"/>
    </row>
    <row r="9" spans="1:15" ht="15.75" hidden="1" customHeight="1" x14ac:dyDescent="0.25">
      <c r="A9" s="2"/>
      <c r="B9" s="2"/>
      <c r="D9" s="125" t="s">
        <v>52</v>
      </c>
      <c r="H9" s="18" t="s">
        <v>34</v>
      </c>
      <c r="I9" s="124" t="s">
        <v>56</v>
      </c>
      <c r="J9" s="8"/>
    </row>
    <row r="10" spans="1:15" ht="15.75" hidden="1" customHeight="1" x14ac:dyDescent="0.25">
      <c r="A10" s="2"/>
      <c r="B10" s="34"/>
      <c r="C10" s="53"/>
      <c r="D10" s="123" t="s">
        <v>54</v>
      </c>
      <c r="E10" s="126" t="s">
        <v>53</v>
      </c>
      <c r="F10" s="23"/>
      <c r="G10" s="14"/>
      <c r="H10" s="14"/>
      <c r="I10" s="35"/>
      <c r="J10" s="33"/>
    </row>
    <row r="11" spans="1:15" ht="24" customHeight="1" x14ac:dyDescent="0.25">
      <c r="A11" s="2"/>
      <c r="B11" s="30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5">
      <c r="A12" s="2"/>
      <c r="B12" s="27"/>
      <c r="C12" s="52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5">
      <c r="A13" s="2"/>
      <c r="B13" s="28"/>
      <c r="C13" s="53"/>
      <c r="D13" s="131"/>
      <c r="E13" s="129"/>
      <c r="F13" s="130"/>
      <c r="G13" s="130"/>
      <c r="H13" s="19"/>
      <c r="I13" s="22"/>
      <c r="J13" s="33"/>
    </row>
    <row r="14" spans="1:15" ht="24" customHeight="1" x14ac:dyDescent="0.25">
      <c r="A14" s="2"/>
      <c r="B14" s="42" t="s">
        <v>21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5">
      <c r="A15" s="2"/>
      <c r="B15" s="34" t="s">
        <v>32</v>
      </c>
      <c r="C15" s="57"/>
      <c r="D15" s="51"/>
      <c r="E15" s="82"/>
      <c r="F15" s="82"/>
      <c r="G15" s="83"/>
      <c r="H15" s="83"/>
      <c r="I15" s="83" t="s">
        <v>29</v>
      </c>
      <c r="J15" s="84"/>
    </row>
    <row r="16" spans="1:15" ht="23.25" customHeight="1" x14ac:dyDescent="0.25">
      <c r="A16" s="194" t="s">
        <v>24</v>
      </c>
      <c r="B16" s="37" t="s">
        <v>24</v>
      </c>
      <c r="C16" s="58"/>
      <c r="D16" s="59"/>
      <c r="E16" s="79"/>
      <c r="F16" s="80"/>
      <c r="G16" s="79"/>
      <c r="H16" s="80"/>
      <c r="I16" s="79">
        <f>SUMIF(F59:F93,A16,I59:I93)+SUMIF(F59:F93,"PSU",I59:I93)</f>
        <v>0</v>
      </c>
      <c r="J16" s="81"/>
    </row>
    <row r="17" spans="1:10" ht="23.25" customHeight="1" x14ac:dyDescent="0.25">
      <c r="A17" s="194" t="s">
        <v>25</v>
      </c>
      <c r="B17" s="37" t="s">
        <v>25</v>
      </c>
      <c r="C17" s="58"/>
      <c r="D17" s="59"/>
      <c r="E17" s="79"/>
      <c r="F17" s="80"/>
      <c r="G17" s="79"/>
      <c r="H17" s="80"/>
      <c r="I17" s="79">
        <f>SUMIF(F59:F93,A17,I59:I93)</f>
        <v>0</v>
      </c>
      <c r="J17" s="81"/>
    </row>
    <row r="18" spans="1:10" ht="23.25" customHeight="1" x14ac:dyDescent="0.25">
      <c r="A18" s="194" t="s">
        <v>26</v>
      </c>
      <c r="B18" s="37" t="s">
        <v>26</v>
      </c>
      <c r="C18" s="58"/>
      <c r="D18" s="59"/>
      <c r="E18" s="79"/>
      <c r="F18" s="80"/>
      <c r="G18" s="79"/>
      <c r="H18" s="80"/>
      <c r="I18" s="79">
        <f>SUMIF(F59:F93,A18,I59:I93)</f>
        <v>0</v>
      </c>
      <c r="J18" s="81"/>
    </row>
    <row r="19" spans="1:10" ht="23.25" customHeight="1" x14ac:dyDescent="0.25">
      <c r="A19" s="194" t="s">
        <v>147</v>
      </c>
      <c r="B19" s="37" t="s">
        <v>27</v>
      </c>
      <c r="C19" s="58"/>
      <c r="D19" s="59"/>
      <c r="E19" s="79"/>
      <c r="F19" s="80"/>
      <c r="G19" s="79"/>
      <c r="H19" s="80"/>
      <c r="I19" s="79">
        <f>SUMIF(F59:F93,A19,I59:I93)</f>
        <v>0</v>
      </c>
      <c r="J19" s="81"/>
    </row>
    <row r="20" spans="1:10" ht="23.25" customHeight="1" x14ac:dyDescent="0.25">
      <c r="A20" s="194" t="s">
        <v>148</v>
      </c>
      <c r="B20" s="37" t="s">
        <v>28</v>
      </c>
      <c r="C20" s="58"/>
      <c r="D20" s="59"/>
      <c r="E20" s="79"/>
      <c r="F20" s="80"/>
      <c r="G20" s="79"/>
      <c r="H20" s="80"/>
      <c r="I20" s="79">
        <f>SUMIF(F59:F93,A20,I59:I93)</f>
        <v>0</v>
      </c>
      <c r="J20" s="81"/>
    </row>
    <row r="21" spans="1:10" ht="23.25" customHeight="1" x14ac:dyDescent="0.25">
      <c r="A21" s="2"/>
      <c r="B21" s="47" t="s">
        <v>29</v>
      </c>
      <c r="C21" s="60"/>
      <c r="D21" s="61"/>
      <c r="E21" s="85"/>
      <c r="F21" s="86"/>
      <c r="G21" s="85"/>
      <c r="H21" s="86"/>
      <c r="I21" s="85">
        <f>SUM(I16:J20)</f>
        <v>0</v>
      </c>
      <c r="J21" s="95"/>
    </row>
    <row r="22" spans="1:10" ht="33" customHeight="1" x14ac:dyDescent="0.25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5">
      <c r="A23" s="2">
        <f>ZakladDPHSni*SazbaDPH1/100</f>
        <v>0</v>
      </c>
      <c r="B23" s="37" t="s">
        <v>12</v>
      </c>
      <c r="C23" s="58"/>
      <c r="D23" s="59"/>
      <c r="E23" s="63">
        <v>15</v>
      </c>
      <c r="F23" s="38" t="s">
        <v>0</v>
      </c>
      <c r="G23" s="93">
        <f>ZakladDPHSniVypocet</f>
        <v>0</v>
      </c>
      <c r="H23" s="94"/>
      <c r="I23" s="94"/>
      <c r="J23" s="39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7" t="s">
        <v>13</v>
      </c>
      <c r="C24" s="58"/>
      <c r="D24" s="59"/>
      <c r="E24" s="63">
        <f>SazbaDPH1</f>
        <v>15</v>
      </c>
      <c r="F24" s="38" t="s">
        <v>0</v>
      </c>
      <c r="G24" s="91">
        <f>IF((((A24/10)-INT(A24/10))*100)&gt;50, ROUNDUP(A23, 1), ROUNDDOWN(A23, 1))</f>
        <v>0</v>
      </c>
      <c r="H24" s="92"/>
      <c r="I24" s="92"/>
      <c r="J24" s="39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7" t="s">
        <v>14</v>
      </c>
      <c r="C25" s="58"/>
      <c r="D25" s="59"/>
      <c r="E25" s="63">
        <v>21</v>
      </c>
      <c r="F25" s="38" t="s">
        <v>0</v>
      </c>
      <c r="G25" s="93">
        <f>ZakladDPHZaklVypocet</f>
        <v>0</v>
      </c>
      <c r="H25" s="94"/>
      <c r="I25" s="94"/>
      <c r="J25" s="39" t="str">
        <f t="shared" si="0"/>
        <v>CZK</v>
      </c>
    </row>
    <row r="26" spans="1:10" ht="23.25" customHeight="1" x14ac:dyDescent="0.25">
      <c r="A26" s="2">
        <f>(A25-INT(A25))*100</f>
        <v>0</v>
      </c>
      <c r="B26" s="31" t="s">
        <v>15</v>
      </c>
      <c r="C26" s="64"/>
      <c r="D26" s="51"/>
      <c r="E26" s="65">
        <f>SazbaDPH2</f>
        <v>21</v>
      </c>
      <c r="F26" s="29" t="s">
        <v>0</v>
      </c>
      <c r="G26" s="76">
        <f>IF((((A26/10)-INT(A26/10))*100)&gt;50, ROUNDUP(A25, 1), ROUNDDOWN(A25, 1))</f>
        <v>0</v>
      </c>
      <c r="H26" s="77"/>
      <c r="I26" s="77"/>
      <c r="J26" s="36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0" t="s">
        <v>4</v>
      </c>
      <c r="C27" s="66"/>
      <c r="D27" s="67"/>
      <c r="E27" s="66"/>
      <c r="F27" s="16"/>
      <c r="G27" s="78">
        <f>CenaCelkem-(ZakladDPHSni+DPHSni+ZakladDPHZakl+DPHZakl)</f>
        <v>0</v>
      </c>
      <c r="H27" s="78"/>
      <c r="I27" s="78"/>
      <c r="J27" s="40" t="str">
        <f t="shared" si="0"/>
        <v>CZK</v>
      </c>
    </row>
    <row r="28" spans="1:10" ht="27.75" hidden="1" customHeight="1" thickBot="1" x14ac:dyDescent="0.3">
      <c r="A28" s="2"/>
      <c r="B28" s="164" t="s">
        <v>23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4" t="s">
        <v>35</v>
      </c>
      <c r="C29" s="170"/>
      <c r="D29" s="170"/>
      <c r="E29" s="170"/>
      <c r="F29" s="171"/>
      <c r="G29" s="172">
        <f>IF((((A29/10)-INT(A29/10))*100)&gt;50, ROUNDUP(A27, 1), ROUNDDOWN(A27, 1))</f>
        <v>0</v>
      </c>
      <c r="H29" s="172"/>
      <c r="I29" s="172"/>
      <c r="J29" s="173" t="s">
        <v>68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0"/>
      <c r="D34" s="96"/>
      <c r="E34" s="97"/>
      <c r="G34" s="98"/>
      <c r="H34" s="99"/>
      <c r="I34" s="99"/>
      <c r="J34" s="24"/>
    </row>
    <row r="35" spans="1:10" ht="12.75" customHeight="1" x14ac:dyDescent="0.25">
      <c r="A35" s="2"/>
      <c r="B35" s="2"/>
      <c r="D35" s="90" t="s">
        <v>2</v>
      </c>
      <c r="E35" s="90"/>
      <c r="H35" s="10" t="s">
        <v>3</v>
      </c>
      <c r="J35" s="9"/>
    </row>
    <row r="36" spans="1:10" ht="13.5" customHeight="1" thickBot="1" x14ac:dyDescent="0.3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5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5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3" t="s">
        <v>1</v>
      </c>
      <c r="J38" s="144" t="s">
        <v>0</v>
      </c>
    </row>
    <row r="39" spans="1:10" ht="25.5" hidden="1" customHeight="1" x14ac:dyDescent="0.25">
      <c r="A39" s="135">
        <v>1</v>
      </c>
      <c r="B39" s="145" t="s">
        <v>57</v>
      </c>
      <c r="C39" s="146"/>
      <c r="D39" s="146"/>
      <c r="E39" s="146"/>
      <c r="F39" s="147">
        <f>'VN 21087VN Naklady'!AE17+'001 21087001 Pol'!AE558+'001 21087002 Pol'!AE55</f>
        <v>0</v>
      </c>
      <c r="G39" s="148">
        <f>'VN 21087VN Naklady'!AF17+'001 21087001 Pol'!AF558+'001 21087002 Pol'!AF55</f>
        <v>0</v>
      </c>
      <c r="H39" s="149">
        <f>(F39*SazbaDPH1/100)+(G39*SazbaDPH2/100)</f>
        <v>0</v>
      </c>
      <c r="I39" s="149">
        <f>F39+G39+H39</f>
        <v>0</v>
      </c>
      <c r="J39" s="150" t="str">
        <f>IF(_xlfn.SINGLE(CenaCelkemVypocet)=0,"",I39/_xlfn.SINGLE(CenaCelkemVypocet)*100)</f>
        <v/>
      </c>
    </row>
    <row r="40" spans="1:10" ht="25.5" customHeight="1" x14ac:dyDescent="0.25">
      <c r="A40" s="135">
        <v>2</v>
      </c>
      <c r="B40" s="151"/>
      <c r="C40" s="152" t="s">
        <v>58</v>
      </c>
      <c r="D40" s="152"/>
      <c r="E40" s="152"/>
      <c r="F40" s="153">
        <f>'VN 21087VN Naklady'!AE17</f>
        <v>0</v>
      </c>
      <c r="G40" s="154">
        <f>'VN 21087VN Naklady'!AF17</f>
        <v>0</v>
      </c>
      <c r="H40" s="154">
        <f>(F40*SazbaDPH1/100)+(G40*SazbaDPH2/100)</f>
        <v>0</v>
      </c>
      <c r="I40" s="154">
        <f>F40+G40+H40</f>
        <v>0</v>
      </c>
      <c r="J40" s="155" t="str">
        <f>IF(_xlfn.SINGLE(CenaCelkemVypocet)=0,"",I40/_xlfn.SINGLE(CenaCelkemVypocet)*100)</f>
        <v/>
      </c>
    </row>
    <row r="41" spans="1:10" ht="25.5" customHeight="1" x14ac:dyDescent="0.25">
      <c r="A41" s="135">
        <v>3</v>
      </c>
      <c r="B41" s="156" t="s">
        <v>59</v>
      </c>
      <c r="C41" s="146" t="s">
        <v>58</v>
      </c>
      <c r="D41" s="146"/>
      <c r="E41" s="146"/>
      <c r="F41" s="157">
        <f>'VN 21087VN Naklady'!AE17</f>
        <v>0</v>
      </c>
      <c r="G41" s="149">
        <f>'VN 21087VN Naklady'!AF17</f>
        <v>0</v>
      </c>
      <c r="H41" s="149">
        <f>(F41*SazbaDPH1/100)+(G41*SazbaDPH2/100)</f>
        <v>0</v>
      </c>
      <c r="I41" s="149">
        <f>F41+G41+H41</f>
        <v>0</v>
      </c>
      <c r="J41" s="150" t="str">
        <f>IF(_xlfn.SINGLE(CenaCelkemVypocet)=0,"",I41/_xlfn.SINGLE(CenaCelkemVypocet)*100)</f>
        <v/>
      </c>
    </row>
    <row r="42" spans="1:10" ht="25.5" customHeight="1" x14ac:dyDescent="0.25">
      <c r="A42" s="135">
        <v>2</v>
      </c>
      <c r="B42" s="151"/>
      <c r="C42" s="152" t="s">
        <v>60</v>
      </c>
      <c r="D42" s="152"/>
      <c r="E42" s="152"/>
      <c r="F42" s="153"/>
      <c r="G42" s="154"/>
      <c r="H42" s="154">
        <f>(F42*SazbaDPH1/100)+(G42*SazbaDPH2/100)</f>
        <v>0</v>
      </c>
      <c r="I42" s="154"/>
      <c r="J42" s="155"/>
    </row>
    <row r="43" spans="1:10" ht="25.5" customHeight="1" x14ac:dyDescent="0.25">
      <c r="A43" s="135">
        <v>2</v>
      </c>
      <c r="B43" s="151" t="s">
        <v>61</v>
      </c>
      <c r="C43" s="152" t="s">
        <v>62</v>
      </c>
      <c r="D43" s="152"/>
      <c r="E43" s="152"/>
      <c r="F43" s="153">
        <f>'001 21087001 Pol'!AE558+'001 21087002 Pol'!AE55</f>
        <v>0</v>
      </c>
      <c r="G43" s="154">
        <f>'001 21087001 Pol'!AF558+'001 21087002 Pol'!AF55</f>
        <v>0</v>
      </c>
      <c r="H43" s="154">
        <f>(F43*SazbaDPH1/100)+(G43*SazbaDPH2/100)</f>
        <v>0</v>
      </c>
      <c r="I43" s="154">
        <f>F43+G43+H43</f>
        <v>0</v>
      </c>
      <c r="J43" s="155" t="str">
        <f>IF(_xlfn.SINGLE(CenaCelkemVypocet)=0,"",I43/_xlfn.SINGLE(CenaCelkemVypocet)*100)</f>
        <v/>
      </c>
    </row>
    <row r="44" spans="1:10" ht="25.5" customHeight="1" x14ac:dyDescent="0.25">
      <c r="A44" s="135">
        <v>3</v>
      </c>
      <c r="B44" s="156" t="s">
        <v>63</v>
      </c>
      <c r="C44" s="146" t="s">
        <v>64</v>
      </c>
      <c r="D44" s="146"/>
      <c r="E44" s="146"/>
      <c r="F44" s="157">
        <f>'001 21087001 Pol'!AE558</f>
        <v>0</v>
      </c>
      <c r="G44" s="149">
        <f>'001 21087001 Pol'!AF558</f>
        <v>0</v>
      </c>
      <c r="H44" s="149">
        <f>(F44*SazbaDPH1/100)+(G44*SazbaDPH2/100)</f>
        <v>0</v>
      </c>
      <c r="I44" s="149">
        <f>F44+G44+H44</f>
        <v>0</v>
      </c>
      <c r="J44" s="150" t="str">
        <f>IF(_xlfn.SINGLE(CenaCelkemVypocet)=0,"",I44/_xlfn.SINGLE(CenaCelkemVypocet)*100)</f>
        <v/>
      </c>
    </row>
    <row r="45" spans="1:10" ht="25.5" customHeight="1" x14ac:dyDescent="0.25">
      <c r="A45" s="135">
        <v>3</v>
      </c>
      <c r="B45" s="156" t="s">
        <v>65</v>
      </c>
      <c r="C45" s="146" t="s">
        <v>66</v>
      </c>
      <c r="D45" s="146"/>
      <c r="E45" s="146"/>
      <c r="F45" s="157">
        <f>'001 21087002 Pol'!AE55</f>
        <v>0</v>
      </c>
      <c r="G45" s="149">
        <f>'001 21087002 Pol'!AF55</f>
        <v>0</v>
      </c>
      <c r="H45" s="149">
        <f>(F45*SazbaDPH1/100)+(G45*SazbaDPH2/100)</f>
        <v>0</v>
      </c>
      <c r="I45" s="149">
        <f>F45+G45+H45</f>
        <v>0</v>
      </c>
      <c r="J45" s="150" t="str">
        <f>IF(_xlfn.SINGLE(CenaCelkemVypocet)=0,"",I45/_xlfn.SINGLE(CenaCelkemVypocet)*100)</f>
        <v/>
      </c>
    </row>
    <row r="46" spans="1:10" ht="25.5" customHeight="1" x14ac:dyDescent="0.25">
      <c r="A46" s="135"/>
      <c r="B46" s="158" t="s">
        <v>67</v>
      </c>
      <c r="C46" s="159"/>
      <c r="D46" s="159"/>
      <c r="E46" s="160"/>
      <c r="F46" s="161">
        <f>SUMIF(A39:A45,"=1",F39:F45)</f>
        <v>0</v>
      </c>
      <c r="G46" s="162">
        <f>SUMIF(A39:A45,"=1",G39:G45)</f>
        <v>0</v>
      </c>
      <c r="H46" s="162">
        <f>SUMIF(A39:A45,"=1",H39:H45)</f>
        <v>0</v>
      </c>
      <c r="I46" s="162">
        <f>SUMIF(A39:A45,"=1",I39:I45)</f>
        <v>0</v>
      </c>
      <c r="J46" s="163">
        <f>SUMIF(A39:A45,"=1",J39:J45)</f>
        <v>0</v>
      </c>
    </row>
    <row r="48" spans="1:10" x14ac:dyDescent="0.25">
      <c r="A48" t="s">
        <v>69</v>
      </c>
      <c r="B48" t="s">
        <v>70</v>
      </c>
    </row>
    <row r="49" spans="1:10" x14ac:dyDescent="0.25">
      <c r="A49" t="s">
        <v>71</v>
      </c>
      <c r="B49" t="s">
        <v>72</v>
      </c>
    </row>
    <row r="50" spans="1:10" x14ac:dyDescent="0.25">
      <c r="A50" t="s">
        <v>73</v>
      </c>
      <c r="B50" t="s">
        <v>74</v>
      </c>
    </row>
    <row r="51" spans="1:10" x14ac:dyDescent="0.25">
      <c r="A51" t="s">
        <v>73</v>
      </c>
      <c r="B51" t="s">
        <v>75</v>
      </c>
    </row>
    <row r="52" spans="1:10" x14ac:dyDescent="0.25">
      <c r="A52" t="s">
        <v>71</v>
      </c>
      <c r="B52" t="s">
        <v>76</v>
      </c>
    </row>
    <row r="53" spans="1:10" x14ac:dyDescent="0.25">
      <c r="A53" t="s">
        <v>73</v>
      </c>
      <c r="B53" t="s">
        <v>77</v>
      </c>
    </row>
    <row r="56" spans="1:10" ht="15.6" x14ac:dyDescent="0.3">
      <c r="B56" s="174" t="s">
        <v>78</v>
      </c>
    </row>
    <row r="58" spans="1:10" ht="25.5" customHeight="1" x14ac:dyDescent="0.25">
      <c r="A58" s="176"/>
      <c r="B58" s="179" t="s">
        <v>17</v>
      </c>
      <c r="C58" s="179" t="s">
        <v>5</v>
      </c>
      <c r="D58" s="180"/>
      <c r="E58" s="180"/>
      <c r="F58" s="181" t="s">
        <v>79</v>
      </c>
      <c r="G58" s="181"/>
      <c r="H58" s="181"/>
      <c r="I58" s="181" t="s">
        <v>29</v>
      </c>
      <c r="J58" s="181" t="s">
        <v>0</v>
      </c>
    </row>
    <row r="59" spans="1:10" ht="36.75" customHeight="1" x14ac:dyDescent="0.25">
      <c r="A59" s="177"/>
      <c r="B59" s="182" t="s">
        <v>80</v>
      </c>
      <c r="C59" s="183" t="s">
        <v>81</v>
      </c>
      <c r="D59" s="184"/>
      <c r="E59" s="184"/>
      <c r="F59" s="190" t="s">
        <v>24</v>
      </c>
      <c r="G59" s="191"/>
      <c r="H59" s="191"/>
      <c r="I59" s="191">
        <f>'001 21087002 Pol'!G8</f>
        <v>0</v>
      </c>
      <c r="J59" s="188" t="str">
        <f>IF(I94=0,"",I59/I94*100)</f>
        <v/>
      </c>
    </row>
    <row r="60" spans="1:10" ht="36.75" customHeight="1" x14ac:dyDescent="0.25">
      <c r="A60" s="177"/>
      <c r="B60" s="182" t="s">
        <v>82</v>
      </c>
      <c r="C60" s="183" t="s">
        <v>83</v>
      </c>
      <c r="D60" s="184"/>
      <c r="E60" s="184"/>
      <c r="F60" s="190" t="s">
        <v>24</v>
      </c>
      <c r="G60" s="191"/>
      <c r="H60" s="191"/>
      <c r="I60" s="191">
        <f>'001 21087001 Pol'!G8</f>
        <v>0</v>
      </c>
      <c r="J60" s="188" t="str">
        <f>IF(I94=0,"",I60/I94*100)</f>
        <v/>
      </c>
    </row>
    <row r="61" spans="1:10" ht="36.75" customHeight="1" x14ac:dyDescent="0.25">
      <c r="A61" s="177"/>
      <c r="B61" s="182" t="s">
        <v>84</v>
      </c>
      <c r="C61" s="183" t="s">
        <v>85</v>
      </c>
      <c r="D61" s="184"/>
      <c r="E61" s="184"/>
      <c r="F61" s="190" t="s">
        <v>24</v>
      </c>
      <c r="G61" s="191"/>
      <c r="H61" s="191"/>
      <c r="I61" s="191">
        <f>'001 21087001 Pol'!G34</f>
        <v>0</v>
      </c>
      <c r="J61" s="188" t="str">
        <f>IF(I94=0,"",I61/I94*100)</f>
        <v/>
      </c>
    </row>
    <row r="62" spans="1:10" ht="36.75" customHeight="1" x14ac:dyDescent="0.25">
      <c r="A62" s="177"/>
      <c r="B62" s="182" t="s">
        <v>86</v>
      </c>
      <c r="C62" s="183" t="s">
        <v>87</v>
      </c>
      <c r="D62" s="184"/>
      <c r="E62" s="184"/>
      <c r="F62" s="190" t="s">
        <v>24</v>
      </c>
      <c r="G62" s="191"/>
      <c r="H62" s="191"/>
      <c r="I62" s="191">
        <f>'001 21087001 Pol'!G85+'001 21087002 Pol'!G21</f>
        <v>0</v>
      </c>
      <c r="J62" s="188" t="str">
        <f>IF(I94=0,"",I62/I94*100)</f>
        <v/>
      </c>
    </row>
    <row r="63" spans="1:10" ht="36.75" customHeight="1" x14ac:dyDescent="0.25">
      <c r="A63" s="177"/>
      <c r="B63" s="182" t="s">
        <v>88</v>
      </c>
      <c r="C63" s="183" t="s">
        <v>89</v>
      </c>
      <c r="D63" s="184"/>
      <c r="E63" s="184"/>
      <c r="F63" s="190" t="s">
        <v>24</v>
      </c>
      <c r="G63" s="191"/>
      <c r="H63" s="191"/>
      <c r="I63" s="191">
        <f>'001 21087002 Pol'!G25</f>
        <v>0</v>
      </c>
      <c r="J63" s="188" t="str">
        <f>IF(I94=0,"",I63/I94*100)</f>
        <v/>
      </c>
    </row>
    <row r="64" spans="1:10" ht="36.75" customHeight="1" x14ac:dyDescent="0.25">
      <c r="A64" s="177"/>
      <c r="B64" s="182" t="s">
        <v>90</v>
      </c>
      <c r="C64" s="183" t="s">
        <v>91</v>
      </c>
      <c r="D64" s="184"/>
      <c r="E64" s="184"/>
      <c r="F64" s="190" t="s">
        <v>24</v>
      </c>
      <c r="G64" s="191"/>
      <c r="H64" s="191"/>
      <c r="I64" s="191">
        <f>'001 21087001 Pol'!G98</f>
        <v>0</v>
      </c>
      <c r="J64" s="188" t="str">
        <f>IF(I94=0,"",I64/I94*100)</f>
        <v/>
      </c>
    </row>
    <row r="65" spans="1:10" ht="36.75" customHeight="1" x14ac:dyDescent="0.25">
      <c r="A65" s="177"/>
      <c r="B65" s="182" t="s">
        <v>92</v>
      </c>
      <c r="C65" s="183" t="s">
        <v>93</v>
      </c>
      <c r="D65" s="184"/>
      <c r="E65" s="184"/>
      <c r="F65" s="190" t="s">
        <v>24</v>
      </c>
      <c r="G65" s="191"/>
      <c r="H65" s="191"/>
      <c r="I65" s="191">
        <f>'001 21087001 Pol'!G133</f>
        <v>0</v>
      </c>
      <c r="J65" s="188" t="str">
        <f>IF(I94=0,"",I65/I94*100)</f>
        <v/>
      </c>
    </row>
    <row r="66" spans="1:10" ht="36.75" customHeight="1" x14ac:dyDescent="0.25">
      <c r="A66" s="177"/>
      <c r="B66" s="182" t="s">
        <v>94</v>
      </c>
      <c r="C66" s="183" t="s">
        <v>95</v>
      </c>
      <c r="D66" s="184"/>
      <c r="E66" s="184"/>
      <c r="F66" s="190" t="s">
        <v>24</v>
      </c>
      <c r="G66" s="191"/>
      <c r="H66" s="191"/>
      <c r="I66" s="191">
        <f>'001 21087001 Pol'!G150</f>
        <v>0</v>
      </c>
      <c r="J66" s="188" t="str">
        <f>IF(I94=0,"",I66/I94*100)</f>
        <v/>
      </c>
    </row>
    <row r="67" spans="1:10" ht="36.75" customHeight="1" x14ac:dyDescent="0.25">
      <c r="A67" s="177"/>
      <c r="B67" s="182" t="s">
        <v>96</v>
      </c>
      <c r="C67" s="183" t="s">
        <v>97</v>
      </c>
      <c r="D67" s="184"/>
      <c r="E67" s="184"/>
      <c r="F67" s="190" t="s">
        <v>24</v>
      </c>
      <c r="G67" s="191"/>
      <c r="H67" s="191"/>
      <c r="I67" s="191">
        <f>'001 21087002 Pol'!G36</f>
        <v>0</v>
      </c>
      <c r="J67" s="188" t="str">
        <f>IF(I94=0,"",I67/I94*100)</f>
        <v/>
      </c>
    </row>
    <row r="68" spans="1:10" ht="36.75" customHeight="1" x14ac:dyDescent="0.25">
      <c r="A68" s="177"/>
      <c r="B68" s="182" t="s">
        <v>98</v>
      </c>
      <c r="C68" s="183" t="s">
        <v>99</v>
      </c>
      <c r="D68" s="184"/>
      <c r="E68" s="184"/>
      <c r="F68" s="190" t="s">
        <v>24</v>
      </c>
      <c r="G68" s="191"/>
      <c r="H68" s="191"/>
      <c r="I68" s="191">
        <f>'001 21087001 Pol'!G193</f>
        <v>0</v>
      </c>
      <c r="J68" s="188" t="str">
        <f>IF(I94=0,"",I68/I94*100)</f>
        <v/>
      </c>
    </row>
    <row r="69" spans="1:10" ht="36.75" customHeight="1" x14ac:dyDescent="0.25">
      <c r="A69" s="177"/>
      <c r="B69" s="182" t="s">
        <v>100</v>
      </c>
      <c r="C69" s="183" t="s">
        <v>101</v>
      </c>
      <c r="D69" s="184"/>
      <c r="E69" s="184"/>
      <c r="F69" s="190" t="s">
        <v>24</v>
      </c>
      <c r="G69" s="191"/>
      <c r="H69" s="191"/>
      <c r="I69" s="191">
        <f>'001 21087001 Pol'!G211</f>
        <v>0</v>
      </c>
      <c r="J69" s="188" t="str">
        <f>IF(I94=0,"",I69/I94*100)</f>
        <v/>
      </c>
    </row>
    <row r="70" spans="1:10" ht="36.75" customHeight="1" x14ac:dyDescent="0.25">
      <c r="A70" s="177"/>
      <c r="B70" s="182" t="s">
        <v>102</v>
      </c>
      <c r="C70" s="183" t="s">
        <v>103</v>
      </c>
      <c r="D70" s="184"/>
      <c r="E70" s="184"/>
      <c r="F70" s="190" t="s">
        <v>24</v>
      </c>
      <c r="G70" s="191"/>
      <c r="H70" s="191"/>
      <c r="I70" s="191">
        <f>'001 21087001 Pol'!G243+'001 21087002 Pol'!G41</f>
        <v>0</v>
      </c>
      <c r="J70" s="188" t="str">
        <f>IF(I94=0,"",I70/I94*100)</f>
        <v/>
      </c>
    </row>
    <row r="71" spans="1:10" ht="36.75" customHeight="1" x14ac:dyDescent="0.25">
      <c r="A71" s="177"/>
      <c r="B71" s="182" t="s">
        <v>104</v>
      </c>
      <c r="C71" s="183" t="s">
        <v>105</v>
      </c>
      <c r="D71" s="184"/>
      <c r="E71" s="184"/>
      <c r="F71" s="190" t="s">
        <v>24</v>
      </c>
      <c r="G71" s="191"/>
      <c r="H71" s="191"/>
      <c r="I71" s="191">
        <f>'001 21087001 Pol'!G323+'001 21087002 Pol'!G45</f>
        <v>0</v>
      </c>
      <c r="J71" s="188" t="str">
        <f>IF(I94=0,"",I71/I94*100)</f>
        <v/>
      </c>
    </row>
    <row r="72" spans="1:10" ht="36.75" customHeight="1" x14ac:dyDescent="0.25">
      <c r="A72" s="177"/>
      <c r="B72" s="182" t="s">
        <v>106</v>
      </c>
      <c r="C72" s="183" t="s">
        <v>107</v>
      </c>
      <c r="D72" s="184"/>
      <c r="E72" s="184"/>
      <c r="F72" s="190" t="s">
        <v>25</v>
      </c>
      <c r="G72" s="191"/>
      <c r="H72" s="191"/>
      <c r="I72" s="191">
        <f>'001 21087001 Pol'!G326</f>
        <v>0</v>
      </c>
      <c r="J72" s="188" t="str">
        <f>IF(I94=0,"",I72/I94*100)</f>
        <v/>
      </c>
    </row>
    <row r="73" spans="1:10" ht="36.75" customHeight="1" x14ac:dyDescent="0.25">
      <c r="A73" s="177"/>
      <c r="B73" s="182" t="s">
        <v>108</v>
      </c>
      <c r="C73" s="183" t="s">
        <v>109</v>
      </c>
      <c r="D73" s="184"/>
      <c r="E73" s="184"/>
      <c r="F73" s="190" t="s">
        <v>25</v>
      </c>
      <c r="G73" s="191"/>
      <c r="H73" s="191"/>
      <c r="I73" s="191">
        <f>'001 21087001 Pol'!G339</f>
        <v>0</v>
      </c>
      <c r="J73" s="188" t="str">
        <f>IF(I94=0,"",I73/I94*100)</f>
        <v/>
      </c>
    </row>
    <row r="74" spans="1:10" ht="36.75" customHeight="1" x14ac:dyDescent="0.25">
      <c r="A74" s="177"/>
      <c r="B74" s="182" t="s">
        <v>110</v>
      </c>
      <c r="C74" s="183" t="s">
        <v>111</v>
      </c>
      <c r="D74" s="184"/>
      <c r="E74" s="184"/>
      <c r="F74" s="190" t="s">
        <v>25</v>
      </c>
      <c r="G74" s="191"/>
      <c r="H74" s="191"/>
      <c r="I74" s="191">
        <f>'001 21087001 Pol'!G348</f>
        <v>0</v>
      </c>
      <c r="J74" s="188" t="str">
        <f>IF(I94=0,"",I74/I94*100)</f>
        <v/>
      </c>
    </row>
    <row r="75" spans="1:10" ht="36.75" customHeight="1" x14ac:dyDescent="0.25">
      <c r="A75" s="177"/>
      <c r="B75" s="182" t="s">
        <v>112</v>
      </c>
      <c r="C75" s="183" t="s">
        <v>113</v>
      </c>
      <c r="D75" s="184"/>
      <c r="E75" s="184"/>
      <c r="F75" s="190" t="s">
        <v>25</v>
      </c>
      <c r="G75" s="191"/>
      <c r="H75" s="191"/>
      <c r="I75" s="191">
        <f>'001 21087001 Pol'!G375</f>
        <v>0</v>
      </c>
      <c r="J75" s="188" t="str">
        <f>IF(I94=0,"",I75/I94*100)</f>
        <v/>
      </c>
    </row>
    <row r="76" spans="1:10" ht="36.75" customHeight="1" x14ac:dyDescent="0.25">
      <c r="A76" s="177"/>
      <c r="B76" s="182" t="s">
        <v>114</v>
      </c>
      <c r="C76" s="183" t="s">
        <v>115</v>
      </c>
      <c r="D76" s="184"/>
      <c r="E76" s="184"/>
      <c r="F76" s="190" t="s">
        <v>25</v>
      </c>
      <c r="G76" s="191"/>
      <c r="H76" s="191"/>
      <c r="I76" s="191">
        <f>'001 21087001 Pol'!G377</f>
        <v>0</v>
      </c>
      <c r="J76" s="188" t="str">
        <f>IF(I94=0,"",I76/I94*100)</f>
        <v/>
      </c>
    </row>
    <row r="77" spans="1:10" ht="36.75" customHeight="1" x14ac:dyDescent="0.25">
      <c r="A77" s="177"/>
      <c r="B77" s="182" t="s">
        <v>116</v>
      </c>
      <c r="C77" s="183" t="s">
        <v>117</v>
      </c>
      <c r="D77" s="184"/>
      <c r="E77" s="184"/>
      <c r="F77" s="190" t="s">
        <v>25</v>
      </c>
      <c r="G77" s="191"/>
      <c r="H77" s="191"/>
      <c r="I77" s="191">
        <f>'001 21087001 Pol'!G379</f>
        <v>0</v>
      </c>
      <c r="J77" s="188" t="str">
        <f>IF(I94=0,"",I77/I94*100)</f>
        <v/>
      </c>
    </row>
    <row r="78" spans="1:10" ht="36.75" customHeight="1" x14ac:dyDescent="0.25">
      <c r="A78" s="177"/>
      <c r="B78" s="182" t="s">
        <v>118</v>
      </c>
      <c r="C78" s="183" t="s">
        <v>119</v>
      </c>
      <c r="D78" s="184"/>
      <c r="E78" s="184"/>
      <c r="F78" s="190" t="s">
        <v>25</v>
      </c>
      <c r="G78" s="191"/>
      <c r="H78" s="191"/>
      <c r="I78" s="191">
        <f>'001 21087001 Pol'!G393</f>
        <v>0</v>
      </c>
      <c r="J78" s="188" t="str">
        <f>IF(I94=0,"",I78/I94*100)</f>
        <v/>
      </c>
    </row>
    <row r="79" spans="1:10" ht="36.75" customHeight="1" x14ac:dyDescent="0.25">
      <c r="A79" s="177"/>
      <c r="B79" s="182" t="s">
        <v>120</v>
      </c>
      <c r="C79" s="183" t="s">
        <v>121</v>
      </c>
      <c r="D79" s="184"/>
      <c r="E79" s="184"/>
      <c r="F79" s="190" t="s">
        <v>25</v>
      </c>
      <c r="G79" s="191"/>
      <c r="H79" s="191"/>
      <c r="I79" s="191">
        <f>'001 21087001 Pol'!G409</f>
        <v>0</v>
      </c>
      <c r="J79" s="188" t="str">
        <f>IF(I94=0,"",I79/I94*100)</f>
        <v/>
      </c>
    </row>
    <row r="80" spans="1:10" ht="36.75" customHeight="1" x14ac:dyDescent="0.25">
      <c r="A80" s="177"/>
      <c r="B80" s="182" t="s">
        <v>122</v>
      </c>
      <c r="C80" s="183" t="s">
        <v>123</v>
      </c>
      <c r="D80" s="184"/>
      <c r="E80" s="184"/>
      <c r="F80" s="190" t="s">
        <v>25</v>
      </c>
      <c r="G80" s="191"/>
      <c r="H80" s="191"/>
      <c r="I80" s="191">
        <f>'001 21087001 Pol'!G412</f>
        <v>0</v>
      </c>
      <c r="J80" s="188" t="str">
        <f>IF(I94=0,"",I80/I94*100)</f>
        <v/>
      </c>
    </row>
    <row r="81" spans="1:10" ht="36.75" customHeight="1" x14ac:dyDescent="0.25">
      <c r="A81" s="177"/>
      <c r="B81" s="182" t="s">
        <v>124</v>
      </c>
      <c r="C81" s="183" t="s">
        <v>125</v>
      </c>
      <c r="D81" s="184"/>
      <c r="E81" s="184"/>
      <c r="F81" s="190" t="s">
        <v>25</v>
      </c>
      <c r="G81" s="191"/>
      <c r="H81" s="191"/>
      <c r="I81" s="191">
        <f>'001 21087001 Pol'!G415</f>
        <v>0</v>
      </c>
      <c r="J81" s="188" t="str">
        <f>IF(I94=0,"",I81/I94*100)</f>
        <v/>
      </c>
    </row>
    <row r="82" spans="1:10" ht="36.75" customHeight="1" x14ac:dyDescent="0.25">
      <c r="A82" s="177"/>
      <c r="B82" s="182" t="s">
        <v>126</v>
      </c>
      <c r="C82" s="183" t="s">
        <v>127</v>
      </c>
      <c r="D82" s="184"/>
      <c r="E82" s="184"/>
      <c r="F82" s="190" t="s">
        <v>25</v>
      </c>
      <c r="G82" s="191"/>
      <c r="H82" s="191"/>
      <c r="I82" s="191">
        <f>'001 21087001 Pol'!G423</f>
        <v>0</v>
      </c>
      <c r="J82" s="188" t="str">
        <f>IF(I94=0,"",I82/I94*100)</f>
        <v/>
      </c>
    </row>
    <row r="83" spans="1:10" ht="36.75" customHeight="1" x14ac:dyDescent="0.25">
      <c r="A83" s="177"/>
      <c r="B83" s="182" t="s">
        <v>128</v>
      </c>
      <c r="C83" s="183" t="s">
        <v>129</v>
      </c>
      <c r="D83" s="184"/>
      <c r="E83" s="184"/>
      <c r="F83" s="190" t="s">
        <v>25</v>
      </c>
      <c r="G83" s="191"/>
      <c r="H83" s="191"/>
      <c r="I83" s="191">
        <f>'001 21087001 Pol'!G485</f>
        <v>0</v>
      </c>
      <c r="J83" s="188" t="str">
        <f>IF(I94=0,"",I83/I94*100)</f>
        <v/>
      </c>
    </row>
    <row r="84" spans="1:10" ht="36.75" customHeight="1" x14ac:dyDescent="0.25">
      <c r="A84" s="177"/>
      <c r="B84" s="182" t="s">
        <v>130</v>
      </c>
      <c r="C84" s="183" t="s">
        <v>131</v>
      </c>
      <c r="D84" s="184"/>
      <c r="E84" s="184"/>
      <c r="F84" s="190" t="s">
        <v>25</v>
      </c>
      <c r="G84" s="191"/>
      <c r="H84" s="191"/>
      <c r="I84" s="191">
        <f>'001 21087001 Pol'!G496</f>
        <v>0</v>
      </c>
      <c r="J84" s="188" t="str">
        <f>IF(I94=0,"",I84/I94*100)</f>
        <v/>
      </c>
    </row>
    <row r="85" spans="1:10" ht="36.75" customHeight="1" x14ac:dyDescent="0.25">
      <c r="A85" s="177"/>
      <c r="B85" s="182" t="s">
        <v>132</v>
      </c>
      <c r="C85" s="183" t="s">
        <v>133</v>
      </c>
      <c r="D85" s="184"/>
      <c r="E85" s="184"/>
      <c r="F85" s="190" t="s">
        <v>25</v>
      </c>
      <c r="G85" s="191"/>
      <c r="H85" s="191"/>
      <c r="I85" s="191">
        <f>'001 21087001 Pol'!G511</f>
        <v>0</v>
      </c>
      <c r="J85" s="188" t="str">
        <f>IF(I94=0,"",I85/I94*100)</f>
        <v/>
      </c>
    </row>
    <row r="86" spans="1:10" ht="36.75" customHeight="1" x14ac:dyDescent="0.25">
      <c r="A86" s="177"/>
      <c r="B86" s="182" t="s">
        <v>134</v>
      </c>
      <c r="C86" s="183" t="s">
        <v>135</v>
      </c>
      <c r="D86" s="184"/>
      <c r="E86" s="184"/>
      <c r="F86" s="190" t="s">
        <v>25</v>
      </c>
      <c r="G86" s="191"/>
      <c r="H86" s="191"/>
      <c r="I86" s="191">
        <f>'001 21087001 Pol'!G532</f>
        <v>0</v>
      </c>
      <c r="J86" s="188" t="str">
        <f>IF(I94=0,"",I86/I94*100)</f>
        <v/>
      </c>
    </row>
    <row r="87" spans="1:10" ht="36.75" customHeight="1" x14ac:dyDescent="0.25">
      <c r="A87" s="177"/>
      <c r="B87" s="182" t="s">
        <v>136</v>
      </c>
      <c r="C87" s="183" t="s">
        <v>137</v>
      </c>
      <c r="D87" s="184"/>
      <c r="E87" s="184"/>
      <c r="F87" s="190" t="s">
        <v>25</v>
      </c>
      <c r="G87" s="191"/>
      <c r="H87" s="191"/>
      <c r="I87" s="191">
        <f>'001 21087001 Pol'!G539</f>
        <v>0</v>
      </c>
      <c r="J87" s="188" t="str">
        <f>IF(I94=0,"",I87/I94*100)</f>
        <v/>
      </c>
    </row>
    <row r="88" spans="1:10" ht="36.75" customHeight="1" x14ac:dyDescent="0.25">
      <c r="A88" s="177"/>
      <c r="B88" s="182" t="s">
        <v>138</v>
      </c>
      <c r="C88" s="183" t="s">
        <v>139</v>
      </c>
      <c r="D88" s="184"/>
      <c r="E88" s="184"/>
      <c r="F88" s="190" t="s">
        <v>26</v>
      </c>
      <c r="G88" s="191"/>
      <c r="H88" s="191"/>
      <c r="I88" s="191">
        <f>'001 21087001 Pol'!G545</f>
        <v>0</v>
      </c>
      <c r="J88" s="188" t="str">
        <f>IF(I94=0,"",I88/I94*100)</f>
        <v/>
      </c>
    </row>
    <row r="89" spans="1:10" ht="36.75" customHeight="1" x14ac:dyDescent="0.25">
      <c r="A89" s="177"/>
      <c r="B89" s="182" t="s">
        <v>140</v>
      </c>
      <c r="C89" s="183" t="s">
        <v>141</v>
      </c>
      <c r="D89" s="184"/>
      <c r="E89" s="184"/>
      <c r="F89" s="190" t="s">
        <v>26</v>
      </c>
      <c r="G89" s="191"/>
      <c r="H89" s="191"/>
      <c r="I89" s="191">
        <f>'001 21087001 Pol'!G547</f>
        <v>0</v>
      </c>
      <c r="J89" s="188" t="str">
        <f>IF(I94=0,"",I89/I94*100)</f>
        <v/>
      </c>
    </row>
    <row r="90" spans="1:10" ht="36.75" customHeight="1" x14ac:dyDescent="0.25">
      <c r="A90" s="177"/>
      <c r="B90" s="182" t="s">
        <v>142</v>
      </c>
      <c r="C90" s="183" t="s">
        <v>143</v>
      </c>
      <c r="D90" s="184"/>
      <c r="E90" s="184"/>
      <c r="F90" s="190" t="s">
        <v>26</v>
      </c>
      <c r="G90" s="191"/>
      <c r="H90" s="191"/>
      <c r="I90" s="191">
        <f>'001 21087001 Pol'!G549</f>
        <v>0</v>
      </c>
      <c r="J90" s="188" t="str">
        <f>IF(I94=0,"",I90/I94*100)</f>
        <v/>
      </c>
    </row>
    <row r="91" spans="1:10" ht="36.75" customHeight="1" x14ac:dyDescent="0.25">
      <c r="A91" s="177"/>
      <c r="B91" s="182" t="s">
        <v>144</v>
      </c>
      <c r="C91" s="183" t="s">
        <v>145</v>
      </c>
      <c r="D91" s="184"/>
      <c r="E91" s="184"/>
      <c r="F91" s="190" t="s">
        <v>146</v>
      </c>
      <c r="G91" s="191"/>
      <c r="H91" s="191"/>
      <c r="I91" s="191">
        <f>'001 21087001 Pol'!G551+'001 21087002 Pol'!G48</f>
        <v>0</v>
      </c>
      <c r="J91" s="188" t="str">
        <f>IF(I94=0,"",I91/I94*100)</f>
        <v/>
      </c>
    </row>
    <row r="92" spans="1:10" ht="36.75" customHeight="1" x14ac:dyDescent="0.25">
      <c r="A92" s="177"/>
      <c r="B92" s="182" t="s">
        <v>147</v>
      </c>
      <c r="C92" s="183" t="s">
        <v>27</v>
      </c>
      <c r="D92" s="184"/>
      <c r="E92" s="184"/>
      <c r="F92" s="190" t="s">
        <v>147</v>
      </c>
      <c r="G92" s="191"/>
      <c r="H92" s="191"/>
      <c r="I92" s="191">
        <f>'VN 21087VN Naklady'!G8</f>
        <v>0</v>
      </c>
      <c r="J92" s="188" t="str">
        <f>IF(I94=0,"",I92/I94*100)</f>
        <v/>
      </c>
    </row>
    <row r="93" spans="1:10" ht="36.75" customHeight="1" x14ac:dyDescent="0.25">
      <c r="A93" s="177"/>
      <c r="B93" s="182" t="s">
        <v>148</v>
      </c>
      <c r="C93" s="183" t="s">
        <v>28</v>
      </c>
      <c r="D93" s="184"/>
      <c r="E93" s="184"/>
      <c r="F93" s="190" t="s">
        <v>148</v>
      </c>
      <c r="G93" s="191"/>
      <c r="H93" s="191"/>
      <c r="I93" s="191">
        <f>'VN 21087VN Naklady'!G13</f>
        <v>0</v>
      </c>
      <c r="J93" s="188" t="str">
        <f>IF(I94=0,"",I93/I94*100)</f>
        <v/>
      </c>
    </row>
    <row r="94" spans="1:10" ht="25.5" customHeight="1" x14ac:dyDescent="0.25">
      <c r="A94" s="178"/>
      <c r="B94" s="185" t="s">
        <v>1</v>
      </c>
      <c r="C94" s="186"/>
      <c r="D94" s="187"/>
      <c r="E94" s="187"/>
      <c r="F94" s="192"/>
      <c r="G94" s="193"/>
      <c r="H94" s="193"/>
      <c r="I94" s="193">
        <f>SUM(I59:I93)</f>
        <v>0</v>
      </c>
      <c r="J94" s="189">
        <f>SUM(J59:J93)</f>
        <v>0</v>
      </c>
    </row>
    <row r="95" spans="1:10" x14ac:dyDescent="0.25">
      <c r="F95" s="133"/>
      <c r="G95" s="133"/>
      <c r="H95" s="133"/>
      <c r="I95" s="133"/>
      <c r="J95" s="134"/>
    </row>
    <row r="96" spans="1:10" x14ac:dyDescent="0.25">
      <c r="F96" s="133"/>
      <c r="G96" s="133"/>
      <c r="H96" s="133"/>
      <c r="I96" s="133"/>
      <c r="J96" s="134"/>
    </row>
    <row r="97" spans="6:10" x14ac:dyDescent="0.25">
      <c r="F97" s="133"/>
      <c r="G97" s="133"/>
      <c r="H97" s="133"/>
      <c r="I97" s="133"/>
      <c r="J97" s="134"/>
    </row>
  </sheetData>
  <sheetProtection algorithmName="SHA-512" hashValue="+6qjSNcHvjzqyDIl87V6eWhin0ykx+OjahB7Dy5rxkQW76dWNfDWO6/yS+nmIL0rqNz3EirqBXmnFEmEdSboAw==" saltValue="iKkxUYhScOAfvVvLifLmR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4">
    <mergeCell ref="C91:E91"/>
    <mergeCell ref="C92:E92"/>
    <mergeCell ref="C93:E93"/>
    <mergeCell ref="C86:E86"/>
    <mergeCell ref="C87:E87"/>
    <mergeCell ref="C88:E88"/>
    <mergeCell ref="C89:E89"/>
    <mergeCell ref="C90:E90"/>
    <mergeCell ref="C81:E81"/>
    <mergeCell ref="C82:E82"/>
    <mergeCell ref="C83:E83"/>
    <mergeCell ref="C84:E84"/>
    <mergeCell ref="C85:E85"/>
    <mergeCell ref="C76:E76"/>
    <mergeCell ref="C77:E77"/>
    <mergeCell ref="C78:E78"/>
    <mergeCell ref="C79:E79"/>
    <mergeCell ref="C80:E80"/>
    <mergeCell ref="C71:E71"/>
    <mergeCell ref="C72:E72"/>
    <mergeCell ref="C73:E73"/>
    <mergeCell ref="C74:E74"/>
    <mergeCell ref="C75:E75"/>
    <mergeCell ref="C66:E66"/>
    <mergeCell ref="C67:E67"/>
    <mergeCell ref="C68:E68"/>
    <mergeCell ref="C69:E69"/>
    <mergeCell ref="C70:E70"/>
    <mergeCell ref="C61:E61"/>
    <mergeCell ref="C62:E62"/>
    <mergeCell ref="C63:E63"/>
    <mergeCell ref="C64:E64"/>
    <mergeCell ref="C65:E65"/>
    <mergeCell ref="C44:E44"/>
    <mergeCell ref="C45:E45"/>
    <mergeCell ref="B46:E46"/>
    <mergeCell ref="C59:E59"/>
    <mergeCell ref="C60:E60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0" t="s">
        <v>6</v>
      </c>
      <c r="B1" s="100"/>
      <c r="C1" s="101"/>
      <c r="D1" s="100"/>
      <c r="E1" s="100"/>
      <c r="F1" s="100"/>
      <c r="G1" s="100"/>
    </row>
    <row r="2" spans="1:7" ht="24.9" customHeight="1" x14ac:dyDescent="0.25">
      <c r="A2" s="49" t="s">
        <v>7</v>
      </c>
      <c r="B2" s="48"/>
      <c r="C2" s="102"/>
      <c r="D2" s="102"/>
      <c r="E2" s="102"/>
      <c r="F2" s="102"/>
      <c r="G2" s="103"/>
    </row>
    <row r="3" spans="1:7" ht="24.9" customHeight="1" x14ac:dyDescent="0.25">
      <c r="A3" s="49" t="s">
        <v>8</v>
      </c>
      <c r="B3" s="48"/>
      <c r="C3" s="102"/>
      <c r="D3" s="102"/>
      <c r="E3" s="102"/>
      <c r="F3" s="102"/>
      <c r="G3" s="103"/>
    </row>
    <row r="4" spans="1:7" ht="24.9" customHeight="1" x14ac:dyDescent="0.25">
      <c r="A4" s="49" t="s">
        <v>9</v>
      </c>
      <c r="B4" s="48"/>
      <c r="C4" s="102"/>
      <c r="D4" s="102"/>
      <c r="E4" s="102"/>
      <c r="F4" s="102"/>
      <c r="G4" s="103"/>
    </row>
    <row r="5" spans="1:7" x14ac:dyDescent="0.25">
      <c r="B5" s="4"/>
      <c r="C5" s="5"/>
      <c r="D5" s="6"/>
    </row>
  </sheetData>
  <sheetProtection algorithmName="SHA-512" hashValue="alc9rpThl3TMtHlEZusJXzl5IMKBXmPKkUC0eFFzgnv/UidDKF8a64n6n7Dv/iyNY0VHTZqK1B3QoXPxAFwktg==" saltValue="ntWqVSvOD/GP1h0VliMA9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523B1-89B5-420E-8F1A-1FD04FA6B1F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63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149</v>
      </c>
      <c r="B1" s="195"/>
      <c r="C1" s="195"/>
      <c r="D1" s="195"/>
      <c r="E1" s="195"/>
      <c r="F1" s="195"/>
      <c r="G1" s="195"/>
      <c r="AG1" t="s">
        <v>150</v>
      </c>
    </row>
    <row r="2" spans="1:60" ht="25.05" customHeight="1" x14ac:dyDescent="0.25">
      <c r="A2" s="196" t="s">
        <v>7</v>
      </c>
      <c r="B2" s="48" t="s">
        <v>43</v>
      </c>
      <c r="C2" s="199" t="s">
        <v>44</v>
      </c>
      <c r="D2" s="197"/>
      <c r="E2" s="197"/>
      <c r="F2" s="197"/>
      <c r="G2" s="198"/>
      <c r="AG2" t="s">
        <v>151</v>
      </c>
    </row>
    <row r="3" spans="1:60" ht="25.05" customHeight="1" x14ac:dyDescent="0.25">
      <c r="A3" s="196" t="s">
        <v>8</v>
      </c>
      <c r="B3" s="48" t="s">
        <v>147</v>
      </c>
      <c r="C3" s="199" t="s">
        <v>58</v>
      </c>
      <c r="D3" s="197"/>
      <c r="E3" s="197"/>
      <c r="F3" s="197"/>
      <c r="G3" s="198"/>
      <c r="AC3" s="175" t="s">
        <v>152</v>
      </c>
      <c r="AG3" t="s">
        <v>153</v>
      </c>
    </row>
    <row r="4" spans="1:60" ht="25.05" customHeight="1" x14ac:dyDescent="0.25">
      <c r="A4" s="200" t="s">
        <v>9</v>
      </c>
      <c r="B4" s="201" t="s">
        <v>59</v>
      </c>
      <c r="C4" s="202" t="s">
        <v>58</v>
      </c>
      <c r="D4" s="203"/>
      <c r="E4" s="203"/>
      <c r="F4" s="203"/>
      <c r="G4" s="204"/>
      <c r="AG4" t="s">
        <v>154</v>
      </c>
    </row>
    <row r="5" spans="1:60" x14ac:dyDescent="0.25">
      <c r="D5" s="10"/>
    </row>
    <row r="6" spans="1:60" ht="39.6" x14ac:dyDescent="0.25">
      <c r="A6" s="206" t="s">
        <v>155</v>
      </c>
      <c r="B6" s="208" t="s">
        <v>156</v>
      </c>
      <c r="C6" s="208" t="s">
        <v>157</v>
      </c>
      <c r="D6" s="207" t="s">
        <v>158</v>
      </c>
      <c r="E6" s="206" t="s">
        <v>159</v>
      </c>
      <c r="F6" s="205" t="s">
        <v>160</v>
      </c>
      <c r="G6" s="206" t="s">
        <v>29</v>
      </c>
      <c r="H6" s="209" t="s">
        <v>30</v>
      </c>
      <c r="I6" s="209" t="s">
        <v>161</v>
      </c>
      <c r="J6" s="209" t="s">
        <v>31</v>
      </c>
      <c r="K6" s="209" t="s">
        <v>162</v>
      </c>
      <c r="L6" s="209" t="s">
        <v>163</v>
      </c>
      <c r="M6" s="209" t="s">
        <v>164</v>
      </c>
      <c r="N6" s="209" t="s">
        <v>165</v>
      </c>
      <c r="O6" s="209" t="s">
        <v>166</v>
      </c>
      <c r="P6" s="209" t="s">
        <v>167</v>
      </c>
      <c r="Q6" s="209" t="s">
        <v>168</v>
      </c>
      <c r="R6" s="209" t="s">
        <v>169</v>
      </c>
      <c r="S6" s="209" t="s">
        <v>170</v>
      </c>
      <c r="T6" s="209" t="s">
        <v>171</v>
      </c>
      <c r="U6" s="209" t="s">
        <v>172</v>
      </c>
      <c r="V6" s="209" t="s">
        <v>173</v>
      </c>
      <c r="W6" s="209" t="s">
        <v>174</v>
      </c>
      <c r="X6" s="209" t="s">
        <v>175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5">
      <c r="A8" s="222" t="s">
        <v>176</v>
      </c>
      <c r="B8" s="223" t="s">
        <v>147</v>
      </c>
      <c r="C8" s="243" t="s">
        <v>27</v>
      </c>
      <c r="D8" s="224"/>
      <c r="E8" s="225"/>
      <c r="F8" s="226"/>
      <c r="G8" s="226">
        <f>SUMIF(AG9:AG12,"&lt;&gt;NOR",G9:G12)</f>
        <v>0</v>
      </c>
      <c r="H8" s="226"/>
      <c r="I8" s="226">
        <f>SUM(I9:I12)</f>
        <v>0</v>
      </c>
      <c r="J8" s="226"/>
      <c r="K8" s="226">
        <f>SUM(K9:K12)</f>
        <v>0</v>
      </c>
      <c r="L8" s="226"/>
      <c r="M8" s="226">
        <f>SUM(M9:M12)</f>
        <v>0</v>
      </c>
      <c r="N8" s="225"/>
      <c r="O8" s="225">
        <f>SUM(O9:O12)</f>
        <v>0</v>
      </c>
      <c r="P8" s="225"/>
      <c r="Q8" s="225">
        <f>SUM(Q9:Q12)</f>
        <v>0</v>
      </c>
      <c r="R8" s="226"/>
      <c r="S8" s="226"/>
      <c r="T8" s="227"/>
      <c r="U8" s="221"/>
      <c r="V8" s="221">
        <f>SUM(V9:V12)</f>
        <v>0</v>
      </c>
      <c r="W8" s="221"/>
      <c r="X8" s="221"/>
      <c r="AG8" t="s">
        <v>177</v>
      </c>
    </row>
    <row r="9" spans="1:60" outlineLevel="1" x14ac:dyDescent="0.25">
      <c r="A9" s="235">
        <v>1</v>
      </c>
      <c r="B9" s="236" t="s">
        <v>178</v>
      </c>
      <c r="C9" s="244" t="s">
        <v>179</v>
      </c>
      <c r="D9" s="237" t="s">
        <v>180</v>
      </c>
      <c r="E9" s="238">
        <v>1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38">
        <v>0</v>
      </c>
      <c r="O9" s="238">
        <f>ROUND(E9*N9,2)</f>
        <v>0</v>
      </c>
      <c r="P9" s="238">
        <v>0</v>
      </c>
      <c r="Q9" s="238">
        <f>ROUND(E9*P9,2)</f>
        <v>0</v>
      </c>
      <c r="R9" s="240"/>
      <c r="S9" s="240" t="s">
        <v>181</v>
      </c>
      <c r="T9" s="241" t="s">
        <v>182</v>
      </c>
      <c r="U9" s="220">
        <v>0</v>
      </c>
      <c r="V9" s="220">
        <f>ROUND(E9*U9,2)</f>
        <v>0</v>
      </c>
      <c r="W9" s="220"/>
      <c r="X9" s="220" t="s">
        <v>183</v>
      </c>
      <c r="Y9" s="210"/>
      <c r="Z9" s="210"/>
      <c r="AA9" s="210"/>
      <c r="AB9" s="210"/>
      <c r="AC9" s="210"/>
      <c r="AD9" s="210"/>
      <c r="AE9" s="210"/>
      <c r="AF9" s="210"/>
      <c r="AG9" s="210" t="s">
        <v>184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35">
        <v>2</v>
      </c>
      <c r="B10" s="236" t="s">
        <v>185</v>
      </c>
      <c r="C10" s="244" t="s">
        <v>186</v>
      </c>
      <c r="D10" s="237" t="s">
        <v>180</v>
      </c>
      <c r="E10" s="238">
        <v>1</v>
      </c>
      <c r="F10" s="239"/>
      <c r="G10" s="240">
        <f>ROUND(E10*F10,2)</f>
        <v>0</v>
      </c>
      <c r="H10" s="239"/>
      <c r="I10" s="240">
        <f>ROUND(E10*H10,2)</f>
        <v>0</v>
      </c>
      <c r="J10" s="239"/>
      <c r="K10" s="240">
        <f>ROUND(E10*J10,2)</f>
        <v>0</v>
      </c>
      <c r="L10" s="240">
        <v>21</v>
      </c>
      <c r="M10" s="240">
        <f>G10*(1+L10/100)</f>
        <v>0</v>
      </c>
      <c r="N10" s="238">
        <v>0</v>
      </c>
      <c r="O10" s="238">
        <f>ROUND(E10*N10,2)</f>
        <v>0</v>
      </c>
      <c r="P10" s="238">
        <v>0</v>
      </c>
      <c r="Q10" s="238">
        <f>ROUND(E10*P10,2)</f>
        <v>0</v>
      </c>
      <c r="R10" s="240"/>
      <c r="S10" s="240" t="s">
        <v>181</v>
      </c>
      <c r="T10" s="241" t="s">
        <v>182</v>
      </c>
      <c r="U10" s="220">
        <v>0</v>
      </c>
      <c r="V10" s="220">
        <f>ROUND(E10*U10,2)</f>
        <v>0</v>
      </c>
      <c r="W10" s="220"/>
      <c r="X10" s="220" t="s">
        <v>183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184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35">
        <v>3</v>
      </c>
      <c r="B11" s="236" t="s">
        <v>187</v>
      </c>
      <c r="C11" s="244" t="s">
        <v>188</v>
      </c>
      <c r="D11" s="237" t="s">
        <v>180</v>
      </c>
      <c r="E11" s="238">
        <v>1</v>
      </c>
      <c r="F11" s="239"/>
      <c r="G11" s="240">
        <f>ROUND(E11*F11,2)</f>
        <v>0</v>
      </c>
      <c r="H11" s="239"/>
      <c r="I11" s="240">
        <f>ROUND(E11*H11,2)</f>
        <v>0</v>
      </c>
      <c r="J11" s="239"/>
      <c r="K11" s="240">
        <f>ROUND(E11*J11,2)</f>
        <v>0</v>
      </c>
      <c r="L11" s="240">
        <v>21</v>
      </c>
      <c r="M11" s="240">
        <f>G11*(1+L11/100)</f>
        <v>0</v>
      </c>
      <c r="N11" s="238">
        <v>0</v>
      </c>
      <c r="O11" s="238">
        <f>ROUND(E11*N11,2)</f>
        <v>0</v>
      </c>
      <c r="P11" s="238">
        <v>0</v>
      </c>
      <c r="Q11" s="238">
        <f>ROUND(E11*P11,2)</f>
        <v>0</v>
      </c>
      <c r="R11" s="240"/>
      <c r="S11" s="240" t="s">
        <v>181</v>
      </c>
      <c r="T11" s="241" t="s">
        <v>182</v>
      </c>
      <c r="U11" s="220">
        <v>0</v>
      </c>
      <c r="V11" s="220">
        <f>ROUND(E11*U11,2)</f>
        <v>0</v>
      </c>
      <c r="W11" s="220"/>
      <c r="X11" s="220" t="s">
        <v>183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184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35">
        <v>4</v>
      </c>
      <c r="B12" s="236" t="s">
        <v>189</v>
      </c>
      <c r="C12" s="244" t="s">
        <v>190</v>
      </c>
      <c r="D12" s="237" t="s">
        <v>180</v>
      </c>
      <c r="E12" s="238">
        <v>1</v>
      </c>
      <c r="F12" s="239"/>
      <c r="G12" s="240">
        <f>ROUND(E12*F12,2)</f>
        <v>0</v>
      </c>
      <c r="H12" s="239"/>
      <c r="I12" s="240">
        <f>ROUND(E12*H12,2)</f>
        <v>0</v>
      </c>
      <c r="J12" s="239"/>
      <c r="K12" s="240">
        <f>ROUND(E12*J12,2)</f>
        <v>0</v>
      </c>
      <c r="L12" s="240">
        <v>21</v>
      </c>
      <c r="M12" s="240">
        <f>G12*(1+L12/100)</f>
        <v>0</v>
      </c>
      <c r="N12" s="238">
        <v>0</v>
      </c>
      <c r="O12" s="238">
        <f>ROUND(E12*N12,2)</f>
        <v>0</v>
      </c>
      <c r="P12" s="238">
        <v>0</v>
      </c>
      <c r="Q12" s="238">
        <f>ROUND(E12*P12,2)</f>
        <v>0</v>
      </c>
      <c r="R12" s="240"/>
      <c r="S12" s="240" t="s">
        <v>181</v>
      </c>
      <c r="T12" s="241" t="s">
        <v>182</v>
      </c>
      <c r="U12" s="220">
        <v>0</v>
      </c>
      <c r="V12" s="220">
        <f>ROUND(E12*U12,2)</f>
        <v>0</v>
      </c>
      <c r="W12" s="220"/>
      <c r="X12" s="220" t="s">
        <v>183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184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x14ac:dyDescent="0.25">
      <c r="A13" s="222" t="s">
        <v>176</v>
      </c>
      <c r="B13" s="223" t="s">
        <v>148</v>
      </c>
      <c r="C13" s="243" t="s">
        <v>28</v>
      </c>
      <c r="D13" s="224"/>
      <c r="E13" s="225"/>
      <c r="F13" s="226"/>
      <c r="G13" s="226">
        <f>SUMIF(AG14:AG15,"&lt;&gt;NOR",G14:G15)</f>
        <v>0</v>
      </c>
      <c r="H13" s="226"/>
      <c r="I13" s="226">
        <f>SUM(I14:I15)</f>
        <v>0</v>
      </c>
      <c r="J13" s="226"/>
      <c r="K13" s="226">
        <f>SUM(K14:K15)</f>
        <v>0</v>
      </c>
      <c r="L13" s="226"/>
      <c r="M13" s="226">
        <f>SUM(M14:M15)</f>
        <v>0</v>
      </c>
      <c r="N13" s="225"/>
      <c r="O13" s="225">
        <f>SUM(O14:O15)</f>
        <v>0</v>
      </c>
      <c r="P13" s="225"/>
      <c r="Q13" s="225">
        <f>SUM(Q14:Q15)</f>
        <v>0</v>
      </c>
      <c r="R13" s="226"/>
      <c r="S13" s="226"/>
      <c r="T13" s="227"/>
      <c r="U13" s="221"/>
      <c r="V13" s="221">
        <f>SUM(V14:V15)</f>
        <v>0</v>
      </c>
      <c r="W13" s="221"/>
      <c r="X13" s="221"/>
      <c r="AG13" t="s">
        <v>177</v>
      </c>
    </row>
    <row r="14" spans="1:60" outlineLevel="1" x14ac:dyDescent="0.25">
      <c r="A14" s="235">
        <v>5</v>
      </c>
      <c r="B14" s="236" t="s">
        <v>191</v>
      </c>
      <c r="C14" s="244" t="s">
        <v>192</v>
      </c>
      <c r="D14" s="237" t="s">
        <v>180</v>
      </c>
      <c r="E14" s="238">
        <v>1</v>
      </c>
      <c r="F14" s="239"/>
      <c r="G14" s="240">
        <f>ROUND(E14*F14,2)</f>
        <v>0</v>
      </c>
      <c r="H14" s="239"/>
      <c r="I14" s="240">
        <f>ROUND(E14*H14,2)</f>
        <v>0</v>
      </c>
      <c r="J14" s="239"/>
      <c r="K14" s="240">
        <f>ROUND(E14*J14,2)</f>
        <v>0</v>
      </c>
      <c r="L14" s="240">
        <v>21</v>
      </c>
      <c r="M14" s="240">
        <f>G14*(1+L14/100)</f>
        <v>0</v>
      </c>
      <c r="N14" s="238">
        <v>0</v>
      </c>
      <c r="O14" s="238">
        <f>ROUND(E14*N14,2)</f>
        <v>0</v>
      </c>
      <c r="P14" s="238">
        <v>0</v>
      </c>
      <c r="Q14" s="238">
        <f>ROUND(E14*P14,2)</f>
        <v>0</v>
      </c>
      <c r="R14" s="240"/>
      <c r="S14" s="240" t="s">
        <v>181</v>
      </c>
      <c r="T14" s="241" t="s">
        <v>182</v>
      </c>
      <c r="U14" s="220">
        <v>0</v>
      </c>
      <c r="V14" s="220">
        <f>ROUND(E14*U14,2)</f>
        <v>0</v>
      </c>
      <c r="W14" s="220"/>
      <c r="X14" s="220" t="s">
        <v>183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184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28">
        <v>6</v>
      </c>
      <c r="B15" s="229" t="s">
        <v>193</v>
      </c>
      <c r="C15" s="245" t="s">
        <v>194</v>
      </c>
      <c r="D15" s="230" t="s">
        <v>180</v>
      </c>
      <c r="E15" s="231">
        <v>1</v>
      </c>
      <c r="F15" s="232"/>
      <c r="G15" s="233">
        <f>ROUND(E15*F15,2)</f>
        <v>0</v>
      </c>
      <c r="H15" s="232"/>
      <c r="I15" s="233">
        <f>ROUND(E15*H15,2)</f>
        <v>0</v>
      </c>
      <c r="J15" s="232"/>
      <c r="K15" s="233">
        <f>ROUND(E15*J15,2)</f>
        <v>0</v>
      </c>
      <c r="L15" s="233">
        <v>21</v>
      </c>
      <c r="M15" s="233">
        <f>G15*(1+L15/100)</f>
        <v>0</v>
      </c>
      <c r="N15" s="231">
        <v>0</v>
      </c>
      <c r="O15" s="231">
        <f>ROUND(E15*N15,2)</f>
        <v>0</v>
      </c>
      <c r="P15" s="231">
        <v>0</v>
      </c>
      <c r="Q15" s="231">
        <f>ROUND(E15*P15,2)</f>
        <v>0</v>
      </c>
      <c r="R15" s="233"/>
      <c r="S15" s="233" t="s">
        <v>181</v>
      </c>
      <c r="T15" s="234" t="s">
        <v>182</v>
      </c>
      <c r="U15" s="220">
        <v>0</v>
      </c>
      <c r="V15" s="220">
        <f>ROUND(E15*U15,2)</f>
        <v>0</v>
      </c>
      <c r="W15" s="220"/>
      <c r="X15" s="220" t="s">
        <v>183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184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x14ac:dyDescent="0.25">
      <c r="A16" s="3"/>
      <c r="B16" s="4"/>
      <c r="C16" s="246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AE16">
        <v>15</v>
      </c>
      <c r="AF16">
        <v>21</v>
      </c>
      <c r="AG16" t="s">
        <v>163</v>
      </c>
    </row>
    <row r="17" spans="1:33" x14ac:dyDescent="0.25">
      <c r="A17" s="213"/>
      <c r="B17" s="214" t="s">
        <v>29</v>
      </c>
      <c r="C17" s="247"/>
      <c r="D17" s="215"/>
      <c r="E17" s="216"/>
      <c r="F17" s="216"/>
      <c r="G17" s="242">
        <f>G8+G13</f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f>SUMIF(L7:L15,AE16,G7:G15)</f>
        <v>0</v>
      </c>
      <c r="AF17">
        <f>SUMIF(L7:L15,AF16,G7:G15)</f>
        <v>0</v>
      </c>
      <c r="AG17" t="s">
        <v>195</v>
      </c>
    </row>
    <row r="18" spans="1:33" x14ac:dyDescent="0.25">
      <c r="C18" s="248"/>
      <c r="D18" s="10"/>
      <c r="AG18" t="s">
        <v>196</v>
      </c>
    </row>
    <row r="19" spans="1:33" x14ac:dyDescent="0.25">
      <c r="D19" s="10"/>
    </row>
    <row r="20" spans="1:33" x14ac:dyDescent="0.25">
      <c r="D20" s="10"/>
    </row>
    <row r="21" spans="1:33" x14ac:dyDescent="0.25">
      <c r="D21" s="10"/>
    </row>
    <row r="22" spans="1:33" x14ac:dyDescent="0.25">
      <c r="D22" s="10"/>
    </row>
    <row r="23" spans="1:33" x14ac:dyDescent="0.25">
      <c r="D23" s="10"/>
    </row>
    <row r="24" spans="1:33" x14ac:dyDescent="0.25">
      <c r="D24" s="10"/>
    </row>
    <row r="25" spans="1:33" x14ac:dyDescent="0.25">
      <c r="D25" s="10"/>
    </row>
    <row r="26" spans="1:33" x14ac:dyDescent="0.25">
      <c r="D26" s="10"/>
    </row>
    <row r="27" spans="1:33" x14ac:dyDescent="0.25">
      <c r="D27" s="10"/>
    </row>
    <row r="28" spans="1:33" x14ac:dyDescent="0.25">
      <c r="D28" s="10"/>
    </row>
    <row r="29" spans="1:33" x14ac:dyDescent="0.25">
      <c r="D29" s="10"/>
    </row>
    <row r="30" spans="1:33" x14ac:dyDescent="0.25">
      <c r="D30" s="10"/>
    </row>
    <row r="31" spans="1:33" x14ac:dyDescent="0.25">
      <c r="D31" s="10"/>
    </row>
    <row r="32" spans="1:33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nKgkenR9R3pwM9ooiz9BAhvvc6J+qU9yd1JQRzRqm7fjC/FBO2LbwSn98bgRtevg2l64Hk9QOGcW9F944xDtCQ==" saltValue="nIvz99wniF/CIZwE+yuzoA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42B1A-95B2-4EAB-8A13-45E36C1F86F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63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5" t="s">
        <v>197</v>
      </c>
      <c r="B1" s="195"/>
      <c r="C1" s="195"/>
      <c r="D1" s="195"/>
      <c r="E1" s="195"/>
      <c r="F1" s="195"/>
      <c r="G1" s="195"/>
      <c r="AG1" t="s">
        <v>150</v>
      </c>
    </row>
    <row r="2" spans="1:60" ht="25.05" customHeight="1" x14ac:dyDescent="0.25">
      <c r="A2" s="196" t="s">
        <v>7</v>
      </c>
      <c r="B2" s="48" t="s">
        <v>43</v>
      </c>
      <c r="C2" s="199" t="s">
        <v>44</v>
      </c>
      <c r="D2" s="197"/>
      <c r="E2" s="197"/>
      <c r="F2" s="197"/>
      <c r="G2" s="198"/>
      <c r="AG2" t="s">
        <v>151</v>
      </c>
    </row>
    <row r="3" spans="1:60" ht="25.05" customHeight="1" x14ac:dyDescent="0.25">
      <c r="A3" s="196" t="s">
        <v>8</v>
      </c>
      <c r="B3" s="48" t="s">
        <v>61</v>
      </c>
      <c r="C3" s="199" t="s">
        <v>62</v>
      </c>
      <c r="D3" s="197"/>
      <c r="E3" s="197"/>
      <c r="F3" s="197"/>
      <c r="G3" s="198"/>
      <c r="AC3" s="175" t="s">
        <v>151</v>
      </c>
      <c r="AG3" t="s">
        <v>153</v>
      </c>
    </row>
    <row r="4" spans="1:60" ht="25.05" customHeight="1" x14ac:dyDescent="0.25">
      <c r="A4" s="200" t="s">
        <v>9</v>
      </c>
      <c r="B4" s="201" t="s">
        <v>63</v>
      </c>
      <c r="C4" s="202" t="s">
        <v>64</v>
      </c>
      <c r="D4" s="203"/>
      <c r="E4" s="203"/>
      <c r="F4" s="203"/>
      <c r="G4" s="204"/>
      <c r="AG4" t="s">
        <v>154</v>
      </c>
    </row>
    <row r="5" spans="1:60" x14ac:dyDescent="0.25">
      <c r="D5" s="10"/>
    </row>
    <row r="6" spans="1:60" ht="39.6" x14ac:dyDescent="0.25">
      <c r="A6" s="206" t="s">
        <v>155</v>
      </c>
      <c r="B6" s="208" t="s">
        <v>156</v>
      </c>
      <c r="C6" s="208" t="s">
        <v>157</v>
      </c>
      <c r="D6" s="207" t="s">
        <v>158</v>
      </c>
      <c r="E6" s="206" t="s">
        <v>159</v>
      </c>
      <c r="F6" s="205" t="s">
        <v>160</v>
      </c>
      <c r="G6" s="206" t="s">
        <v>29</v>
      </c>
      <c r="H6" s="209" t="s">
        <v>30</v>
      </c>
      <c r="I6" s="209" t="s">
        <v>161</v>
      </c>
      <c r="J6" s="209" t="s">
        <v>31</v>
      </c>
      <c r="K6" s="209" t="s">
        <v>162</v>
      </c>
      <c r="L6" s="209" t="s">
        <v>163</v>
      </c>
      <c r="M6" s="209" t="s">
        <v>164</v>
      </c>
      <c r="N6" s="209" t="s">
        <v>165</v>
      </c>
      <c r="O6" s="209" t="s">
        <v>166</v>
      </c>
      <c r="P6" s="209" t="s">
        <v>167</v>
      </c>
      <c r="Q6" s="209" t="s">
        <v>168</v>
      </c>
      <c r="R6" s="209" t="s">
        <v>169</v>
      </c>
      <c r="S6" s="209" t="s">
        <v>170</v>
      </c>
      <c r="T6" s="209" t="s">
        <v>171</v>
      </c>
      <c r="U6" s="209" t="s">
        <v>172</v>
      </c>
      <c r="V6" s="209" t="s">
        <v>173</v>
      </c>
      <c r="W6" s="209" t="s">
        <v>174</v>
      </c>
      <c r="X6" s="209" t="s">
        <v>175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5">
      <c r="A8" s="222" t="s">
        <v>176</v>
      </c>
      <c r="B8" s="223" t="s">
        <v>82</v>
      </c>
      <c r="C8" s="243" t="s">
        <v>83</v>
      </c>
      <c r="D8" s="224"/>
      <c r="E8" s="225"/>
      <c r="F8" s="226"/>
      <c r="G8" s="226">
        <f>SUMIF(AG9:AG33,"&lt;&gt;NOR",G9:G33)</f>
        <v>0</v>
      </c>
      <c r="H8" s="226"/>
      <c r="I8" s="226">
        <f>SUM(I9:I33)</f>
        <v>0</v>
      </c>
      <c r="J8" s="226"/>
      <c r="K8" s="226">
        <f>SUM(K9:K33)</f>
        <v>0</v>
      </c>
      <c r="L8" s="226"/>
      <c r="M8" s="226">
        <f>SUM(M9:M33)</f>
        <v>0</v>
      </c>
      <c r="N8" s="225"/>
      <c r="O8" s="225">
        <f>SUM(O9:O33)</f>
        <v>18.97</v>
      </c>
      <c r="P8" s="225"/>
      <c r="Q8" s="225">
        <f>SUM(Q9:Q33)</f>
        <v>0.22</v>
      </c>
      <c r="R8" s="226"/>
      <c r="S8" s="226"/>
      <c r="T8" s="227"/>
      <c r="U8" s="221"/>
      <c r="V8" s="221">
        <f>SUM(V9:V33)</f>
        <v>63.06</v>
      </c>
      <c r="W8" s="221"/>
      <c r="X8" s="221"/>
      <c r="AG8" t="s">
        <v>177</v>
      </c>
    </row>
    <row r="9" spans="1:60" ht="20.399999999999999" outlineLevel="1" x14ac:dyDescent="0.25">
      <c r="A9" s="228">
        <v>1</v>
      </c>
      <c r="B9" s="229" t="s">
        <v>198</v>
      </c>
      <c r="C9" s="245" t="s">
        <v>199</v>
      </c>
      <c r="D9" s="230" t="s">
        <v>200</v>
      </c>
      <c r="E9" s="231">
        <v>2</v>
      </c>
      <c r="F9" s="232"/>
      <c r="G9" s="233">
        <f>ROUND(E9*F9,2)</f>
        <v>0</v>
      </c>
      <c r="H9" s="232"/>
      <c r="I9" s="233">
        <f>ROUND(E9*H9,2)</f>
        <v>0</v>
      </c>
      <c r="J9" s="232"/>
      <c r="K9" s="233">
        <f>ROUND(E9*J9,2)</f>
        <v>0</v>
      </c>
      <c r="L9" s="233">
        <v>21</v>
      </c>
      <c r="M9" s="233">
        <f>G9*(1+L9/100)</f>
        <v>0</v>
      </c>
      <c r="N9" s="231">
        <v>5.1499999999999997E-2</v>
      </c>
      <c r="O9" s="231">
        <f>ROUND(E9*N9,2)</f>
        <v>0.1</v>
      </c>
      <c r="P9" s="231">
        <v>0</v>
      </c>
      <c r="Q9" s="231">
        <f>ROUND(E9*P9,2)</f>
        <v>0</v>
      </c>
      <c r="R9" s="233" t="s">
        <v>201</v>
      </c>
      <c r="S9" s="233" t="s">
        <v>181</v>
      </c>
      <c r="T9" s="234" t="s">
        <v>181</v>
      </c>
      <c r="U9" s="220">
        <v>0.23100000000000001</v>
      </c>
      <c r="V9" s="220">
        <f>ROUND(E9*U9,2)</f>
        <v>0.46</v>
      </c>
      <c r="W9" s="220"/>
      <c r="X9" s="220" t="s">
        <v>202</v>
      </c>
      <c r="Y9" s="210"/>
      <c r="Z9" s="210"/>
      <c r="AA9" s="210"/>
      <c r="AB9" s="210"/>
      <c r="AC9" s="210"/>
      <c r="AD9" s="210"/>
      <c r="AE9" s="210"/>
      <c r="AF9" s="210"/>
      <c r="AG9" s="210" t="s">
        <v>203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17"/>
      <c r="B10" s="218"/>
      <c r="C10" s="258" t="s">
        <v>204</v>
      </c>
      <c r="D10" s="253"/>
      <c r="E10" s="253"/>
      <c r="F10" s="253"/>
      <c r="G10" s="253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10"/>
      <c r="Z10" s="210"/>
      <c r="AA10" s="210"/>
      <c r="AB10" s="210"/>
      <c r="AC10" s="210"/>
      <c r="AD10" s="210"/>
      <c r="AE10" s="210"/>
      <c r="AF10" s="210"/>
      <c r="AG10" s="210" t="s">
        <v>205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0.399999999999999" outlineLevel="1" x14ac:dyDescent="0.25">
      <c r="A11" s="228">
        <v>2</v>
      </c>
      <c r="B11" s="229" t="s">
        <v>206</v>
      </c>
      <c r="C11" s="245" t="s">
        <v>207</v>
      </c>
      <c r="D11" s="230" t="s">
        <v>208</v>
      </c>
      <c r="E11" s="231">
        <v>1</v>
      </c>
      <c r="F11" s="232"/>
      <c r="G11" s="233">
        <f>ROUND(E11*F11,2)</f>
        <v>0</v>
      </c>
      <c r="H11" s="232"/>
      <c r="I11" s="233">
        <f>ROUND(E11*H11,2)</f>
        <v>0</v>
      </c>
      <c r="J11" s="232"/>
      <c r="K11" s="233">
        <f>ROUND(E11*J11,2)</f>
        <v>0</v>
      </c>
      <c r="L11" s="233">
        <v>21</v>
      </c>
      <c r="M11" s="233">
        <f>G11*(1+L11/100)</f>
        <v>0</v>
      </c>
      <c r="N11" s="231">
        <v>1.84144</v>
      </c>
      <c r="O11" s="231">
        <f>ROUND(E11*N11,2)</f>
        <v>1.84</v>
      </c>
      <c r="P11" s="231">
        <v>0</v>
      </c>
      <c r="Q11" s="231">
        <f>ROUND(E11*P11,2)</f>
        <v>0</v>
      </c>
      <c r="R11" s="233" t="s">
        <v>201</v>
      </c>
      <c r="S11" s="233" t="s">
        <v>181</v>
      </c>
      <c r="T11" s="234" t="s">
        <v>181</v>
      </c>
      <c r="U11" s="220">
        <v>4.7939999999999996</v>
      </c>
      <c r="V11" s="220">
        <f>ROUND(E11*U11,2)</f>
        <v>4.79</v>
      </c>
      <c r="W11" s="220"/>
      <c r="X11" s="220" t="s">
        <v>202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203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17"/>
      <c r="B12" s="218"/>
      <c r="C12" s="258" t="s">
        <v>204</v>
      </c>
      <c r="D12" s="253"/>
      <c r="E12" s="253"/>
      <c r="F12" s="253"/>
      <c r="G12" s="253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10"/>
      <c r="Z12" s="210"/>
      <c r="AA12" s="210"/>
      <c r="AB12" s="210"/>
      <c r="AC12" s="210"/>
      <c r="AD12" s="210"/>
      <c r="AE12" s="210"/>
      <c r="AF12" s="210"/>
      <c r="AG12" s="210" t="s">
        <v>205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17"/>
      <c r="B13" s="218"/>
      <c r="C13" s="259" t="s">
        <v>209</v>
      </c>
      <c r="D13" s="249"/>
      <c r="E13" s="250">
        <v>1</v>
      </c>
      <c r="F13" s="220"/>
      <c r="G13" s="220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10"/>
      <c r="Z13" s="210"/>
      <c r="AA13" s="210"/>
      <c r="AB13" s="210"/>
      <c r="AC13" s="210"/>
      <c r="AD13" s="210"/>
      <c r="AE13" s="210"/>
      <c r="AF13" s="210"/>
      <c r="AG13" s="210" t="s">
        <v>210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0.399999999999999" outlineLevel="1" x14ac:dyDescent="0.25">
      <c r="A14" s="228">
        <v>3</v>
      </c>
      <c r="B14" s="229" t="s">
        <v>211</v>
      </c>
      <c r="C14" s="245" t="s">
        <v>212</v>
      </c>
      <c r="D14" s="230" t="s">
        <v>213</v>
      </c>
      <c r="E14" s="231">
        <v>45.976399999999998</v>
      </c>
      <c r="F14" s="232"/>
      <c r="G14" s="233">
        <f>ROUND(E14*F14,2)</f>
        <v>0</v>
      </c>
      <c r="H14" s="232"/>
      <c r="I14" s="233">
        <f>ROUND(E14*H14,2)</f>
        <v>0</v>
      </c>
      <c r="J14" s="232"/>
      <c r="K14" s="233">
        <f>ROUND(E14*J14,2)</f>
        <v>0</v>
      </c>
      <c r="L14" s="233">
        <v>21</v>
      </c>
      <c r="M14" s="233">
        <f>G14*(1+L14/100)</f>
        <v>0</v>
      </c>
      <c r="N14" s="231">
        <v>0.17471</v>
      </c>
      <c r="O14" s="231">
        <f>ROUND(E14*N14,2)</f>
        <v>8.0299999999999994</v>
      </c>
      <c r="P14" s="231">
        <v>0</v>
      </c>
      <c r="Q14" s="231">
        <f>ROUND(E14*P14,2)</f>
        <v>0</v>
      </c>
      <c r="R14" s="233" t="s">
        <v>214</v>
      </c>
      <c r="S14" s="233" t="s">
        <v>181</v>
      </c>
      <c r="T14" s="234" t="s">
        <v>182</v>
      </c>
      <c r="U14" s="220">
        <v>0.68389999999999995</v>
      </c>
      <c r="V14" s="220">
        <f>ROUND(E14*U14,2)</f>
        <v>31.44</v>
      </c>
      <c r="W14" s="220"/>
      <c r="X14" s="220" t="s">
        <v>202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203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17"/>
      <c r="B15" s="218"/>
      <c r="C15" s="259" t="s">
        <v>215</v>
      </c>
      <c r="D15" s="249"/>
      <c r="E15" s="250"/>
      <c r="F15" s="220"/>
      <c r="G15" s="220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10"/>
      <c r="Z15" s="210"/>
      <c r="AA15" s="210"/>
      <c r="AB15" s="210"/>
      <c r="AC15" s="210"/>
      <c r="AD15" s="210"/>
      <c r="AE15" s="210"/>
      <c r="AF15" s="210"/>
      <c r="AG15" s="210" t="s">
        <v>210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17"/>
      <c r="B16" s="218"/>
      <c r="C16" s="259" t="s">
        <v>216</v>
      </c>
      <c r="D16" s="249"/>
      <c r="E16" s="250"/>
      <c r="F16" s="220"/>
      <c r="G16" s="22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10"/>
      <c r="Z16" s="210"/>
      <c r="AA16" s="210"/>
      <c r="AB16" s="210"/>
      <c r="AC16" s="210"/>
      <c r="AD16" s="210"/>
      <c r="AE16" s="210"/>
      <c r="AF16" s="210"/>
      <c r="AG16" s="210" t="s">
        <v>210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17"/>
      <c r="B17" s="218"/>
      <c r="C17" s="259" t="s">
        <v>217</v>
      </c>
      <c r="D17" s="249"/>
      <c r="E17" s="250">
        <v>5.6403999999999996</v>
      </c>
      <c r="F17" s="220"/>
      <c r="G17" s="220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10"/>
      <c r="Z17" s="210"/>
      <c r="AA17" s="210"/>
      <c r="AB17" s="210"/>
      <c r="AC17" s="210"/>
      <c r="AD17" s="210"/>
      <c r="AE17" s="210"/>
      <c r="AF17" s="210"/>
      <c r="AG17" s="210" t="s">
        <v>210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17"/>
      <c r="B18" s="218"/>
      <c r="C18" s="259" t="s">
        <v>218</v>
      </c>
      <c r="D18" s="249"/>
      <c r="E18" s="250">
        <v>16.036000000000001</v>
      </c>
      <c r="F18" s="220"/>
      <c r="G18" s="220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10"/>
      <c r="Z18" s="210"/>
      <c r="AA18" s="210"/>
      <c r="AB18" s="210"/>
      <c r="AC18" s="210"/>
      <c r="AD18" s="210"/>
      <c r="AE18" s="210"/>
      <c r="AF18" s="210"/>
      <c r="AG18" s="210" t="s">
        <v>210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17"/>
      <c r="B19" s="218"/>
      <c r="C19" s="259" t="s">
        <v>219</v>
      </c>
      <c r="D19" s="249"/>
      <c r="E19" s="250">
        <v>24.3</v>
      </c>
      <c r="F19" s="220"/>
      <c r="G19" s="220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10"/>
      <c r="Z19" s="210"/>
      <c r="AA19" s="210"/>
      <c r="AB19" s="210"/>
      <c r="AC19" s="210"/>
      <c r="AD19" s="210"/>
      <c r="AE19" s="210"/>
      <c r="AF19" s="210"/>
      <c r="AG19" s="210" t="s">
        <v>210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30.6" outlineLevel="1" x14ac:dyDescent="0.25">
      <c r="A20" s="228">
        <v>4</v>
      </c>
      <c r="B20" s="229" t="s">
        <v>220</v>
      </c>
      <c r="C20" s="245" t="s">
        <v>221</v>
      </c>
      <c r="D20" s="230" t="s">
        <v>213</v>
      </c>
      <c r="E20" s="231">
        <v>28.658999999999999</v>
      </c>
      <c r="F20" s="232"/>
      <c r="G20" s="233">
        <f>ROUND(E20*F20,2)</f>
        <v>0</v>
      </c>
      <c r="H20" s="232"/>
      <c r="I20" s="233">
        <f>ROUND(E20*H20,2)</f>
        <v>0</v>
      </c>
      <c r="J20" s="232"/>
      <c r="K20" s="233">
        <f>ROUND(E20*J20,2)</f>
        <v>0</v>
      </c>
      <c r="L20" s="233">
        <v>21</v>
      </c>
      <c r="M20" s="233">
        <f>G20*(1+L20/100)</f>
        <v>0</v>
      </c>
      <c r="N20" s="231">
        <v>0.30188999999999999</v>
      </c>
      <c r="O20" s="231">
        <f>ROUND(E20*N20,2)</f>
        <v>8.65</v>
      </c>
      <c r="P20" s="231">
        <v>0</v>
      </c>
      <c r="Q20" s="231">
        <f>ROUND(E20*P20,2)</f>
        <v>0</v>
      </c>
      <c r="R20" s="233" t="s">
        <v>214</v>
      </c>
      <c r="S20" s="233" t="s">
        <v>181</v>
      </c>
      <c r="T20" s="234" t="s">
        <v>182</v>
      </c>
      <c r="U20" s="220">
        <v>0.92</v>
      </c>
      <c r="V20" s="220">
        <f>ROUND(E20*U20,2)</f>
        <v>26.37</v>
      </c>
      <c r="W20" s="220"/>
      <c r="X20" s="220" t="s">
        <v>202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203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17"/>
      <c r="B21" s="218"/>
      <c r="C21" s="259" t="s">
        <v>215</v>
      </c>
      <c r="D21" s="249"/>
      <c r="E21" s="250"/>
      <c r="F21" s="220"/>
      <c r="G21" s="22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10"/>
      <c r="Z21" s="210"/>
      <c r="AA21" s="210"/>
      <c r="AB21" s="210"/>
      <c r="AC21" s="210"/>
      <c r="AD21" s="210"/>
      <c r="AE21" s="210"/>
      <c r="AF21" s="210"/>
      <c r="AG21" s="210" t="s">
        <v>210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17"/>
      <c r="B22" s="218"/>
      <c r="C22" s="259" t="s">
        <v>216</v>
      </c>
      <c r="D22" s="249"/>
      <c r="E22" s="250"/>
      <c r="F22" s="220"/>
      <c r="G22" s="22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10"/>
      <c r="Z22" s="210"/>
      <c r="AA22" s="210"/>
      <c r="AB22" s="210"/>
      <c r="AC22" s="210"/>
      <c r="AD22" s="210"/>
      <c r="AE22" s="210"/>
      <c r="AF22" s="210"/>
      <c r="AG22" s="210" t="s">
        <v>210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17"/>
      <c r="B23" s="218"/>
      <c r="C23" s="259" t="s">
        <v>222</v>
      </c>
      <c r="D23" s="249"/>
      <c r="E23" s="250">
        <v>0.17100000000000001</v>
      </c>
      <c r="F23" s="220"/>
      <c r="G23" s="220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10"/>
      <c r="Z23" s="210"/>
      <c r="AA23" s="210"/>
      <c r="AB23" s="210"/>
      <c r="AC23" s="210"/>
      <c r="AD23" s="210"/>
      <c r="AE23" s="210"/>
      <c r="AF23" s="210"/>
      <c r="AG23" s="210" t="s">
        <v>210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17"/>
      <c r="B24" s="218"/>
      <c r="C24" s="259" t="s">
        <v>223</v>
      </c>
      <c r="D24" s="249"/>
      <c r="E24" s="250">
        <v>0.99450000000000005</v>
      </c>
      <c r="F24" s="220"/>
      <c r="G24" s="22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10"/>
      <c r="Z24" s="210"/>
      <c r="AA24" s="210"/>
      <c r="AB24" s="210"/>
      <c r="AC24" s="210"/>
      <c r="AD24" s="210"/>
      <c r="AE24" s="210"/>
      <c r="AF24" s="210"/>
      <c r="AG24" s="210" t="s">
        <v>210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17"/>
      <c r="B25" s="218"/>
      <c r="C25" s="259" t="s">
        <v>224</v>
      </c>
      <c r="D25" s="249"/>
      <c r="E25" s="250">
        <v>8.048</v>
      </c>
      <c r="F25" s="220"/>
      <c r="G25" s="220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10"/>
      <c r="Z25" s="210"/>
      <c r="AA25" s="210"/>
      <c r="AB25" s="210"/>
      <c r="AC25" s="210"/>
      <c r="AD25" s="210"/>
      <c r="AE25" s="210"/>
      <c r="AF25" s="210"/>
      <c r="AG25" s="210" t="s">
        <v>210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17"/>
      <c r="B26" s="218"/>
      <c r="C26" s="259" t="s">
        <v>225</v>
      </c>
      <c r="D26" s="249"/>
      <c r="E26" s="250">
        <v>0.53100000000000003</v>
      </c>
      <c r="F26" s="220"/>
      <c r="G26" s="22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10"/>
      <c r="Z26" s="210"/>
      <c r="AA26" s="210"/>
      <c r="AB26" s="210"/>
      <c r="AC26" s="210"/>
      <c r="AD26" s="210"/>
      <c r="AE26" s="210"/>
      <c r="AF26" s="210"/>
      <c r="AG26" s="210" t="s">
        <v>210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17"/>
      <c r="B27" s="218"/>
      <c r="C27" s="259" t="s">
        <v>226</v>
      </c>
      <c r="D27" s="249"/>
      <c r="E27" s="250">
        <v>2</v>
      </c>
      <c r="F27" s="220"/>
      <c r="G27" s="22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10"/>
      <c r="Z27" s="210"/>
      <c r="AA27" s="210"/>
      <c r="AB27" s="210"/>
      <c r="AC27" s="210"/>
      <c r="AD27" s="210"/>
      <c r="AE27" s="210"/>
      <c r="AF27" s="210"/>
      <c r="AG27" s="210" t="s">
        <v>210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17"/>
      <c r="B28" s="218"/>
      <c r="C28" s="259" t="s">
        <v>227</v>
      </c>
      <c r="D28" s="249"/>
      <c r="E28" s="250">
        <v>5.5</v>
      </c>
      <c r="F28" s="220"/>
      <c r="G28" s="220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10"/>
      <c r="Z28" s="210"/>
      <c r="AA28" s="210"/>
      <c r="AB28" s="210"/>
      <c r="AC28" s="210"/>
      <c r="AD28" s="210"/>
      <c r="AE28" s="210"/>
      <c r="AF28" s="210"/>
      <c r="AG28" s="210" t="s">
        <v>210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17"/>
      <c r="B29" s="218"/>
      <c r="C29" s="259" t="s">
        <v>228</v>
      </c>
      <c r="D29" s="249"/>
      <c r="E29" s="250">
        <v>2.0145</v>
      </c>
      <c r="F29" s="220"/>
      <c r="G29" s="220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10"/>
      <c r="Z29" s="210"/>
      <c r="AA29" s="210"/>
      <c r="AB29" s="210"/>
      <c r="AC29" s="210"/>
      <c r="AD29" s="210"/>
      <c r="AE29" s="210"/>
      <c r="AF29" s="210"/>
      <c r="AG29" s="210" t="s">
        <v>210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17"/>
      <c r="B30" s="218"/>
      <c r="C30" s="259" t="s">
        <v>229</v>
      </c>
      <c r="D30" s="249"/>
      <c r="E30" s="250">
        <v>5.08</v>
      </c>
      <c r="F30" s="220"/>
      <c r="G30" s="22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10"/>
      <c r="Z30" s="210"/>
      <c r="AA30" s="210"/>
      <c r="AB30" s="210"/>
      <c r="AC30" s="210"/>
      <c r="AD30" s="210"/>
      <c r="AE30" s="210"/>
      <c r="AF30" s="210"/>
      <c r="AG30" s="210" t="s">
        <v>210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17"/>
      <c r="B31" s="218"/>
      <c r="C31" s="259" t="s">
        <v>230</v>
      </c>
      <c r="D31" s="249"/>
      <c r="E31" s="250">
        <v>4.32</v>
      </c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10"/>
      <c r="Z31" s="210"/>
      <c r="AA31" s="210"/>
      <c r="AB31" s="210"/>
      <c r="AC31" s="210"/>
      <c r="AD31" s="210"/>
      <c r="AE31" s="210"/>
      <c r="AF31" s="210"/>
      <c r="AG31" s="210" t="s">
        <v>210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35">
        <v>5</v>
      </c>
      <c r="B32" s="236" t="s">
        <v>231</v>
      </c>
      <c r="C32" s="244" t="s">
        <v>232</v>
      </c>
      <c r="D32" s="237" t="s">
        <v>200</v>
      </c>
      <c r="E32" s="238">
        <v>1</v>
      </c>
      <c r="F32" s="239"/>
      <c r="G32" s="240">
        <f>ROUND(E32*F32,2)</f>
        <v>0</v>
      </c>
      <c r="H32" s="239"/>
      <c r="I32" s="240">
        <f>ROUND(E32*H32,2)</f>
        <v>0</v>
      </c>
      <c r="J32" s="239"/>
      <c r="K32" s="240">
        <f>ROUND(E32*J32,2)</f>
        <v>0</v>
      </c>
      <c r="L32" s="240">
        <v>21</v>
      </c>
      <c r="M32" s="240">
        <f>G32*(1+L32/100)</f>
        <v>0</v>
      </c>
      <c r="N32" s="238">
        <v>0.14069999999999999</v>
      </c>
      <c r="O32" s="238">
        <f>ROUND(E32*N32,2)</f>
        <v>0.14000000000000001</v>
      </c>
      <c r="P32" s="238">
        <v>9.2299999999999993E-2</v>
      </c>
      <c r="Q32" s="238">
        <f>ROUND(E32*P32,2)</f>
        <v>0.09</v>
      </c>
      <c r="R32" s="240"/>
      <c r="S32" s="240" t="s">
        <v>233</v>
      </c>
      <c r="T32" s="241" t="s">
        <v>181</v>
      </c>
      <c r="U32" s="220">
        <v>0</v>
      </c>
      <c r="V32" s="220">
        <f>ROUND(E32*U32,2)</f>
        <v>0</v>
      </c>
      <c r="W32" s="220"/>
      <c r="X32" s="220" t="s">
        <v>234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235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35">
        <v>6</v>
      </c>
      <c r="B33" s="236" t="s">
        <v>236</v>
      </c>
      <c r="C33" s="244" t="s">
        <v>237</v>
      </c>
      <c r="D33" s="237" t="s">
        <v>200</v>
      </c>
      <c r="E33" s="238">
        <v>1</v>
      </c>
      <c r="F33" s="239"/>
      <c r="G33" s="240">
        <f>ROUND(E33*F33,2)</f>
        <v>0</v>
      </c>
      <c r="H33" s="239"/>
      <c r="I33" s="240">
        <f>ROUND(E33*H33,2)</f>
        <v>0</v>
      </c>
      <c r="J33" s="239"/>
      <c r="K33" s="240">
        <f>ROUND(E33*J33,2)</f>
        <v>0</v>
      </c>
      <c r="L33" s="240">
        <v>21</v>
      </c>
      <c r="M33" s="240">
        <f>G33*(1+L33/100)</f>
        <v>0</v>
      </c>
      <c r="N33" s="238">
        <v>0.21092</v>
      </c>
      <c r="O33" s="238">
        <f>ROUND(E33*N33,2)</f>
        <v>0.21</v>
      </c>
      <c r="P33" s="238">
        <v>0.1278</v>
      </c>
      <c r="Q33" s="238">
        <f>ROUND(E33*P33,2)</f>
        <v>0.13</v>
      </c>
      <c r="R33" s="240"/>
      <c r="S33" s="240" t="s">
        <v>233</v>
      </c>
      <c r="T33" s="241" t="s">
        <v>181</v>
      </c>
      <c r="U33" s="220">
        <v>0</v>
      </c>
      <c r="V33" s="220">
        <f>ROUND(E33*U33,2)</f>
        <v>0</v>
      </c>
      <c r="W33" s="220"/>
      <c r="X33" s="220" t="s">
        <v>234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235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x14ac:dyDescent="0.25">
      <c r="A34" s="222" t="s">
        <v>176</v>
      </c>
      <c r="B34" s="223" t="s">
        <v>84</v>
      </c>
      <c r="C34" s="243" t="s">
        <v>85</v>
      </c>
      <c r="D34" s="224"/>
      <c r="E34" s="225"/>
      <c r="F34" s="226"/>
      <c r="G34" s="226">
        <f>SUMIF(AG35:AG84,"&lt;&gt;NOR",G35:G84)</f>
        <v>0</v>
      </c>
      <c r="H34" s="226"/>
      <c r="I34" s="226">
        <f>SUM(I35:I84)</f>
        <v>0</v>
      </c>
      <c r="J34" s="226"/>
      <c r="K34" s="226">
        <f>SUM(K35:K84)</f>
        <v>0</v>
      </c>
      <c r="L34" s="226"/>
      <c r="M34" s="226">
        <f>SUM(M35:M84)</f>
        <v>0</v>
      </c>
      <c r="N34" s="225"/>
      <c r="O34" s="225">
        <f>SUM(O35:O84)</f>
        <v>22.310000000000002</v>
      </c>
      <c r="P34" s="225"/>
      <c r="Q34" s="225">
        <f>SUM(Q35:Q84)</f>
        <v>0</v>
      </c>
      <c r="R34" s="226"/>
      <c r="S34" s="226"/>
      <c r="T34" s="227"/>
      <c r="U34" s="221"/>
      <c r="V34" s="221">
        <f>SUM(V35:V84)</f>
        <v>710.46</v>
      </c>
      <c r="W34" s="221"/>
      <c r="X34" s="221"/>
      <c r="AG34" t="s">
        <v>177</v>
      </c>
    </row>
    <row r="35" spans="1:60" ht="20.399999999999999" outlineLevel="1" x14ac:dyDescent="0.25">
      <c r="A35" s="228">
        <v>7</v>
      </c>
      <c r="B35" s="229" t="s">
        <v>238</v>
      </c>
      <c r="C35" s="245" t="s">
        <v>239</v>
      </c>
      <c r="D35" s="230" t="s">
        <v>213</v>
      </c>
      <c r="E35" s="231">
        <v>33.4636</v>
      </c>
      <c r="F35" s="232"/>
      <c r="G35" s="233">
        <f>ROUND(E35*F35,2)</f>
        <v>0</v>
      </c>
      <c r="H35" s="232"/>
      <c r="I35" s="233">
        <f>ROUND(E35*H35,2)</f>
        <v>0</v>
      </c>
      <c r="J35" s="232"/>
      <c r="K35" s="233">
        <f>ROUND(E35*J35,2)</f>
        <v>0</v>
      </c>
      <c r="L35" s="233">
        <v>21</v>
      </c>
      <c r="M35" s="233">
        <f>G35*(1+L35/100)</f>
        <v>0</v>
      </c>
      <c r="N35" s="231">
        <v>4.2419999999999999E-2</v>
      </c>
      <c r="O35" s="231">
        <f>ROUND(E35*N35,2)</f>
        <v>1.42</v>
      </c>
      <c r="P35" s="231">
        <v>0</v>
      </c>
      <c r="Q35" s="231">
        <f>ROUND(E35*P35,2)</f>
        <v>0</v>
      </c>
      <c r="R35" s="233" t="s">
        <v>214</v>
      </c>
      <c r="S35" s="233" t="s">
        <v>181</v>
      </c>
      <c r="T35" s="234" t="s">
        <v>181</v>
      </c>
      <c r="U35" s="220">
        <v>1.4</v>
      </c>
      <c r="V35" s="220">
        <f>ROUND(E35*U35,2)</f>
        <v>46.85</v>
      </c>
      <c r="W35" s="220"/>
      <c r="X35" s="220" t="s">
        <v>202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203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17"/>
      <c r="B36" s="218"/>
      <c r="C36" s="258" t="s">
        <v>240</v>
      </c>
      <c r="D36" s="253"/>
      <c r="E36" s="253"/>
      <c r="F36" s="253"/>
      <c r="G36" s="253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10"/>
      <c r="Z36" s="210"/>
      <c r="AA36" s="210"/>
      <c r="AB36" s="210"/>
      <c r="AC36" s="210"/>
      <c r="AD36" s="210"/>
      <c r="AE36" s="210"/>
      <c r="AF36" s="210"/>
      <c r="AG36" s="210" t="s">
        <v>205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54" t="str">
        <f>C36</f>
        <v>zřízení nosné konstrukce příčky, vložení tepelné izolace tl. do 5 cm, montáž desek, tmelení spár Q2 a úprava rohů. Včetně dodávek materiálu.</v>
      </c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17"/>
      <c r="B37" s="218"/>
      <c r="C37" s="259" t="s">
        <v>241</v>
      </c>
      <c r="D37" s="249"/>
      <c r="E37" s="250">
        <v>13.372999999999999</v>
      </c>
      <c r="F37" s="220"/>
      <c r="G37" s="220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10"/>
      <c r="Z37" s="210"/>
      <c r="AA37" s="210"/>
      <c r="AB37" s="210"/>
      <c r="AC37" s="210"/>
      <c r="AD37" s="210"/>
      <c r="AE37" s="210"/>
      <c r="AF37" s="210"/>
      <c r="AG37" s="210" t="s">
        <v>210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17"/>
      <c r="B38" s="218"/>
      <c r="C38" s="259" t="s">
        <v>242</v>
      </c>
      <c r="D38" s="249"/>
      <c r="E38" s="250">
        <v>20.090599999999998</v>
      </c>
      <c r="F38" s="220"/>
      <c r="G38" s="22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10"/>
      <c r="Z38" s="210"/>
      <c r="AA38" s="210"/>
      <c r="AB38" s="210"/>
      <c r="AC38" s="210"/>
      <c r="AD38" s="210"/>
      <c r="AE38" s="210"/>
      <c r="AF38" s="210"/>
      <c r="AG38" s="210" t="s">
        <v>210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30.6" outlineLevel="1" x14ac:dyDescent="0.25">
      <c r="A39" s="228">
        <v>8</v>
      </c>
      <c r="B39" s="229" t="s">
        <v>243</v>
      </c>
      <c r="C39" s="245" t="s">
        <v>244</v>
      </c>
      <c r="D39" s="230" t="s">
        <v>213</v>
      </c>
      <c r="E39" s="231">
        <v>71.139600000000002</v>
      </c>
      <c r="F39" s="232"/>
      <c r="G39" s="233">
        <f>ROUND(E39*F39,2)</f>
        <v>0</v>
      </c>
      <c r="H39" s="232"/>
      <c r="I39" s="233">
        <f>ROUND(E39*H39,2)</f>
        <v>0</v>
      </c>
      <c r="J39" s="232"/>
      <c r="K39" s="233">
        <f>ROUND(E39*J39,2)</f>
        <v>0</v>
      </c>
      <c r="L39" s="233">
        <v>21</v>
      </c>
      <c r="M39" s="233">
        <f>G39*(1+L39/100)</f>
        <v>0</v>
      </c>
      <c r="N39" s="231">
        <v>4.2860000000000002E-2</v>
      </c>
      <c r="O39" s="231">
        <f>ROUND(E39*N39,2)</f>
        <v>3.05</v>
      </c>
      <c r="P39" s="231">
        <v>0</v>
      </c>
      <c r="Q39" s="231">
        <f>ROUND(E39*P39,2)</f>
        <v>0</v>
      </c>
      <c r="R39" s="233" t="s">
        <v>214</v>
      </c>
      <c r="S39" s="233" t="s">
        <v>181</v>
      </c>
      <c r="T39" s="234" t="s">
        <v>181</v>
      </c>
      <c r="U39" s="220">
        <v>1.4</v>
      </c>
      <c r="V39" s="220">
        <f>ROUND(E39*U39,2)</f>
        <v>99.6</v>
      </c>
      <c r="W39" s="220"/>
      <c r="X39" s="220" t="s">
        <v>202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203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17"/>
      <c r="B40" s="218"/>
      <c r="C40" s="258" t="s">
        <v>240</v>
      </c>
      <c r="D40" s="253"/>
      <c r="E40" s="253"/>
      <c r="F40" s="253"/>
      <c r="G40" s="253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10"/>
      <c r="Z40" s="210"/>
      <c r="AA40" s="210"/>
      <c r="AB40" s="210"/>
      <c r="AC40" s="210"/>
      <c r="AD40" s="210"/>
      <c r="AE40" s="210"/>
      <c r="AF40" s="210"/>
      <c r="AG40" s="210" t="s">
        <v>205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54" t="str">
        <f>C40</f>
        <v>zřízení nosné konstrukce příčky, vložení tepelné izolace tl. do 5 cm, montáž desek, tmelení spár Q2 a úprava rohů. Včetně dodávek materiálu.</v>
      </c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17"/>
      <c r="B41" s="218"/>
      <c r="C41" s="259" t="s">
        <v>245</v>
      </c>
      <c r="D41" s="249"/>
      <c r="E41" s="250">
        <v>71.139600000000002</v>
      </c>
      <c r="F41" s="220"/>
      <c r="G41" s="220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10"/>
      <c r="Z41" s="210"/>
      <c r="AA41" s="210"/>
      <c r="AB41" s="210"/>
      <c r="AC41" s="210"/>
      <c r="AD41" s="210"/>
      <c r="AE41" s="210"/>
      <c r="AF41" s="210"/>
      <c r="AG41" s="210" t="s">
        <v>210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30.6" outlineLevel="1" x14ac:dyDescent="0.25">
      <c r="A42" s="228">
        <v>9</v>
      </c>
      <c r="B42" s="229" t="s">
        <v>246</v>
      </c>
      <c r="C42" s="245" t="s">
        <v>247</v>
      </c>
      <c r="D42" s="230" t="s">
        <v>213</v>
      </c>
      <c r="E42" s="231">
        <v>279.78649999999999</v>
      </c>
      <c r="F42" s="232"/>
      <c r="G42" s="233">
        <f>ROUND(E42*F42,2)</f>
        <v>0</v>
      </c>
      <c r="H42" s="232"/>
      <c r="I42" s="233">
        <f>ROUND(E42*H42,2)</f>
        <v>0</v>
      </c>
      <c r="J42" s="232"/>
      <c r="K42" s="233">
        <f>ROUND(E42*J42,2)</f>
        <v>0</v>
      </c>
      <c r="L42" s="233">
        <v>21</v>
      </c>
      <c r="M42" s="233">
        <f>G42*(1+L42/100)</f>
        <v>0</v>
      </c>
      <c r="N42" s="231">
        <v>4.5440000000000001E-2</v>
      </c>
      <c r="O42" s="231">
        <f>ROUND(E42*N42,2)</f>
        <v>12.71</v>
      </c>
      <c r="P42" s="231">
        <v>0</v>
      </c>
      <c r="Q42" s="231">
        <f>ROUND(E42*P42,2)</f>
        <v>0</v>
      </c>
      <c r="R42" s="233" t="s">
        <v>214</v>
      </c>
      <c r="S42" s="233" t="s">
        <v>181</v>
      </c>
      <c r="T42" s="234" t="s">
        <v>181</v>
      </c>
      <c r="U42" s="220">
        <v>1.45</v>
      </c>
      <c r="V42" s="220">
        <f>ROUND(E42*U42,2)</f>
        <v>405.69</v>
      </c>
      <c r="W42" s="220"/>
      <c r="X42" s="220" t="s">
        <v>202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203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17"/>
      <c r="B43" s="218"/>
      <c r="C43" s="258" t="s">
        <v>240</v>
      </c>
      <c r="D43" s="253"/>
      <c r="E43" s="253"/>
      <c r="F43" s="253"/>
      <c r="G43" s="253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10"/>
      <c r="Z43" s="210"/>
      <c r="AA43" s="210"/>
      <c r="AB43" s="210"/>
      <c r="AC43" s="210"/>
      <c r="AD43" s="210"/>
      <c r="AE43" s="210"/>
      <c r="AF43" s="210"/>
      <c r="AG43" s="210" t="s">
        <v>205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54" t="str">
        <f>C43</f>
        <v>zřízení nosné konstrukce příčky, vložení tepelné izolace tl. do 5 cm, montáž desek, tmelení spár Q2 a úprava rohů. Včetně dodávek materiálu.</v>
      </c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17"/>
      <c r="B44" s="218"/>
      <c r="C44" s="259" t="s">
        <v>248</v>
      </c>
      <c r="D44" s="249"/>
      <c r="E44" s="250">
        <v>276.32350000000002</v>
      </c>
      <c r="F44" s="220"/>
      <c r="G44" s="220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10"/>
      <c r="Z44" s="210"/>
      <c r="AA44" s="210"/>
      <c r="AB44" s="210"/>
      <c r="AC44" s="210"/>
      <c r="AD44" s="210"/>
      <c r="AE44" s="210"/>
      <c r="AF44" s="210"/>
      <c r="AG44" s="210" t="s">
        <v>210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17"/>
      <c r="B45" s="218"/>
      <c r="C45" s="259" t="s">
        <v>249</v>
      </c>
      <c r="D45" s="249"/>
      <c r="E45" s="250">
        <v>3.4630000000000001</v>
      </c>
      <c r="F45" s="220"/>
      <c r="G45" s="220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10"/>
      <c r="Z45" s="210"/>
      <c r="AA45" s="210"/>
      <c r="AB45" s="210"/>
      <c r="AC45" s="210"/>
      <c r="AD45" s="210"/>
      <c r="AE45" s="210"/>
      <c r="AF45" s="210"/>
      <c r="AG45" s="210" t="s">
        <v>210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0.399999999999999" outlineLevel="1" x14ac:dyDescent="0.25">
      <c r="A46" s="228">
        <v>10</v>
      </c>
      <c r="B46" s="229" t="s">
        <v>250</v>
      </c>
      <c r="C46" s="245" t="s">
        <v>251</v>
      </c>
      <c r="D46" s="230" t="s">
        <v>213</v>
      </c>
      <c r="E46" s="231">
        <v>11.4156</v>
      </c>
      <c r="F46" s="232"/>
      <c r="G46" s="233">
        <f>ROUND(E46*F46,2)</f>
        <v>0</v>
      </c>
      <c r="H46" s="232"/>
      <c r="I46" s="233">
        <f>ROUND(E46*H46,2)</f>
        <v>0</v>
      </c>
      <c r="J46" s="232"/>
      <c r="K46" s="233">
        <f>ROUND(E46*J46,2)</f>
        <v>0</v>
      </c>
      <c r="L46" s="233">
        <v>21</v>
      </c>
      <c r="M46" s="233">
        <f>G46*(1+L46/100)</f>
        <v>0</v>
      </c>
      <c r="N46" s="231">
        <v>4.4119999999999999E-2</v>
      </c>
      <c r="O46" s="231">
        <f>ROUND(E46*N46,2)</f>
        <v>0.5</v>
      </c>
      <c r="P46" s="231">
        <v>0</v>
      </c>
      <c r="Q46" s="231">
        <f>ROUND(E46*P46,2)</f>
        <v>0</v>
      </c>
      <c r="R46" s="233" t="s">
        <v>214</v>
      </c>
      <c r="S46" s="233" t="s">
        <v>181</v>
      </c>
      <c r="T46" s="234" t="s">
        <v>181</v>
      </c>
      <c r="U46" s="220">
        <v>1.45</v>
      </c>
      <c r="V46" s="220">
        <f>ROUND(E46*U46,2)</f>
        <v>16.55</v>
      </c>
      <c r="W46" s="220"/>
      <c r="X46" s="220" t="s">
        <v>202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203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17"/>
      <c r="B47" s="218"/>
      <c r="C47" s="258" t="s">
        <v>240</v>
      </c>
      <c r="D47" s="253"/>
      <c r="E47" s="253"/>
      <c r="F47" s="253"/>
      <c r="G47" s="253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10"/>
      <c r="Z47" s="210"/>
      <c r="AA47" s="210"/>
      <c r="AB47" s="210"/>
      <c r="AC47" s="210"/>
      <c r="AD47" s="210"/>
      <c r="AE47" s="210"/>
      <c r="AF47" s="210"/>
      <c r="AG47" s="210" t="s">
        <v>205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54" t="str">
        <f>C47</f>
        <v>zřízení nosné konstrukce příčky, vložení tepelné izolace tl. do 5 cm, montáž desek, tmelení spár Q2 a úprava rohů. Včetně dodávek materiálu.</v>
      </c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17"/>
      <c r="B48" s="218"/>
      <c r="C48" s="259" t="s">
        <v>252</v>
      </c>
      <c r="D48" s="249"/>
      <c r="E48" s="250">
        <v>11.4156</v>
      </c>
      <c r="F48" s="220"/>
      <c r="G48" s="220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10"/>
      <c r="Z48" s="210"/>
      <c r="AA48" s="210"/>
      <c r="AB48" s="210"/>
      <c r="AC48" s="210"/>
      <c r="AD48" s="210"/>
      <c r="AE48" s="210"/>
      <c r="AF48" s="210"/>
      <c r="AG48" s="210" t="s">
        <v>210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30.6" outlineLevel="1" x14ac:dyDescent="0.25">
      <c r="A49" s="228">
        <v>11</v>
      </c>
      <c r="B49" s="229" t="s">
        <v>253</v>
      </c>
      <c r="C49" s="245" t="s">
        <v>254</v>
      </c>
      <c r="D49" s="230" t="s">
        <v>213</v>
      </c>
      <c r="E49" s="231">
        <v>299.87709999999998</v>
      </c>
      <c r="F49" s="232"/>
      <c r="G49" s="233">
        <f>ROUND(E49*F49,2)</f>
        <v>0</v>
      </c>
      <c r="H49" s="232"/>
      <c r="I49" s="233">
        <f>ROUND(E49*H49,2)</f>
        <v>0</v>
      </c>
      <c r="J49" s="232"/>
      <c r="K49" s="233">
        <f>ROUND(E49*J49,2)</f>
        <v>0</v>
      </c>
      <c r="L49" s="233">
        <v>21</v>
      </c>
      <c r="M49" s="233">
        <f>G49*(1+L49/100)</f>
        <v>0</v>
      </c>
      <c r="N49" s="231">
        <v>7.7999999999999996E-3</v>
      </c>
      <c r="O49" s="231">
        <f>ROUND(E49*N49,2)</f>
        <v>2.34</v>
      </c>
      <c r="P49" s="231">
        <v>0</v>
      </c>
      <c r="Q49" s="231">
        <f>ROUND(E49*P49,2)</f>
        <v>0</v>
      </c>
      <c r="R49" s="233" t="s">
        <v>214</v>
      </c>
      <c r="S49" s="233" t="s">
        <v>181</v>
      </c>
      <c r="T49" s="234" t="s">
        <v>181</v>
      </c>
      <c r="U49" s="220">
        <v>0</v>
      </c>
      <c r="V49" s="220">
        <f>ROUND(E49*U49,2)</f>
        <v>0</v>
      </c>
      <c r="W49" s="220"/>
      <c r="X49" s="220" t="s">
        <v>202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203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17"/>
      <c r="B50" s="218"/>
      <c r="C50" s="259" t="s">
        <v>242</v>
      </c>
      <c r="D50" s="249"/>
      <c r="E50" s="250">
        <v>20.090599999999998</v>
      </c>
      <c r="F50" s="220"/>
      <c r="G50" s="220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10"/>
      <c r="Z50" s="210"/>
      <c r="AA50" s="210"/>
      <c r="AB50" s="210"/>
      <c r="AC50" s="210"/>
      <c r="AD50" s="210"/>
      <c r="AE50" s="210"/>
      <c r="AF50" s="210"/>
      <c r="AG50" s="210" t="s">
        <v>210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17"/>
      <c r="B51" s="218"/>
      <c r="C51" s="259" t="s">
        <v>248</v>
      </c>
      <c r="D51" s="249"/>
      <c r="E51" s="250">
        <v>276.32350000000002</v>
      </c>
      <c r="F51" s="220"/>
      <c r="G51" s="220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10"/>
      <c r="Z51" s="210"/>
      <c r="AA51" s="210"/>
      <c r="AB51" s="210"/>
      <c r="AC51" s="210"/>
      <c r="AD51" s="210"/>
      <c r="AE51" s="210"/>
      <c r="AF51" s="210"/>
      <c r="AG51" s="210" t="s">
        <v>210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17"/>
      <c r="B52" s="218"/>
      <c r="C52" s="259" t="s">
        <v>249</v>
      </c>
      <c r="D52" s="249"/>
      <c r="E52" s="250">
        <v>3.4630000000000001</v>
      </c>
      <c r="F52" s="220"/>
      <c r="G52" s="220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10"/>
      <c r="Z52" s="210"/>
      <c r="AA52" s="210"/>
      <c r="AB52" s="210"/>
      <c r="AC52" s="210"/>
      <c r="AD52" s="210"/>
      <c r="AE52" s="210"/>
      <c r="AF52" s="210"/>
      <c r="AG52" s="210" t="s">
        <v>210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0.399999999999999" outlineLevel="1" x14ac:dyDescent="0.25">
      <c r="A53" s="228">
        <v>12</v>
      </c>
      <c r="B53" s="229" t="s">
        <v>255</v>
      </c>
      <c r="C53" s="245" t="s">
        <v>256</v>
      </c>
      <c r="D53" s="230" t="s">
        <v>213</v>
      </c>
      <c r="E53" s="231">
        <v>299.87709999999998</v>
      </c>
      <c r="F53" s="232"/>
      <c r="G53" s="233">
        <f>ROUND(E53*F53,2)</f>
        <v>0</v>
      </c>
      <c r="H53" s="232"/>
      <c r="I53" s="233">
        <f>ROUND(E53*H53,2)</f>
        <v>0</v>
      </c>
      <c r="J53" s="232"/>
      <c r="K53" s="233">
        <f>ROUND(E53*J53,2)</f>
        <v>0</v>
      </c>
      <c r="L53" s="233">
        <v>21</v>
      </c>
      <c r="M53" s="233">
        <f>G53*(1+L53/100)</f>
        <v>0</v>
      </c>
      <c r="N53" s="231">
        <v>2E-3</v>
      </c>
      <c r="O53" s="231">
        <f>ROUND(E53*N53,2)</f>
        <v>0.6</v>
      </c>
      <c r="P53" s="231">
        <v>0</v>
      </c>
      <c r="Q53" s="231">
        <f>ROUND(E53*P53,2)</f>
        <v>0</v>
      </c>
      <c r="R53" s="233" t="s">
        <v>214</v>
      </c>
      <c r="S53" s="233" t="s">
        <v>181</v>
      </c>
      <c r="T53" s="234" t="s">
        <v>181</v>
      </c>
      <c r="U53" s="220">
        <v>0</v>
      </c>
      <c r="V53" s="220">
        <f>ROUND(E53*U53,2)</f>
        <v>0</v>
      </c>
      <c r="W53" s="220"/>
      <c r="X53" s="220" t="s">
        <v>202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203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17"/>
      <c r="B54" s="218"/>
      <c r="C54" s="259" t="s">
        <v>257</v>
      </c>
      <c r="D54" s="249"/>
      <c r="E54" s="250">
        <v>299.87709999999998</v>
      </c>
      <c r="F54" s="220"/>
      <c r="G54" s="220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10"/>
      <c r="Z54" s="210"/>
      <c r="AA54" s="210"/>
      <c r="AB54" s="210"/>
      <c r="AC54" s="210"/>
      <c r="AD54" s="210"/>
      <c r="AE54" s="210"/>
      <c r="AF54" s="210"/>
      <c r="AG54" s="210" t="s">
        <v>210</v>
      </c>
      <c r="AH54" s="210">
        <v>5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30.6" outlineLevel="1" x14ac:dyDescent="0.25">
      <c r="A55" s="228">
        <v>13</v>
      </c>
      <c r="B55" s="229" t="s">
        <v>258</v>
      </c>
      <c r="C55" s="245" t="s">
        <v>259</v>
      </c>
      <c r="D55" s="230" t="s">
        <v>213</v>
      </c>
      <c r="E55" s="231">
        <v>30.995999999999999</v>
      </c>
      <c r="F55" s="232"/>
      <c r="G55" s="233">
        <f>ROUND(E55*F55,2)</f>
        <v>0</v>
      </c>
      <c r="H55" s="232"/>
      <c r="I55" s="233">
        <f>ROUND(E55*H55,2)</f>
        <v>0</v>
      </c>
      <c r="J55" s="232"/>
      <c r="K55" s="233">
        <f>ROUND(E55*J55,2)</f>
        <v>0</v>
      </c>
      <c r="L55" s="233">
        <v>21</v>
      </c>
      <c r="M55" s="233">
        <f>G55*(1+L55/100)</f>
        <v>0</v>
      </c>
      <c r="N55" s="231">
        <v>1.2670000000000001E-2</v>
      </c>
      <c r="O55" s="231">
        <f>ROUND(E55*N55,2)</f>
        <v>0.39</v>
      </c>
      <c r="P55" s="231">
        <v>0</v>
      </c>
      <c r="Q55" s="231">
        <f>ROUND(E55*P55,2)</f>
        <v>0</v>
      </c>
      <c r="R55" s="233" t="s">
        <v>214</v>
      </c>
      <c r="S55" s="233" t="s">
        <v>181</v>
      </c>
      <c r="T55" s="234" t="s">
        <v>181</v>
      </c>
      <c r="U55" s="220">
        <v>0.69</v>
      </c>
      <c r="V55" s="220">
        <f>ROUND(E55*U55,2)</f>
        <v>21.39</v>
      </c>
      <c r="W55" s="220"/>
      <c r="X55" s="220" t="s">
        <v>202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203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17"/>
      <c r="B56" s="218"/>
      <c r="C56" s="259" t="s">
        <v>260</v>
      </c>
      <c r="D56" s="249"/>
      <c r="E56" s="250">
        <v>30.995999999999999</v>
      </c>
      <c r="F56" s="220"/>
      <c r="G56" s="22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10"/>
      <c r="Z56" s="210"/>
      <c r="AA56" s="210"/>
      <c r="AB56" s="210"/>
      <c r="AC56" s="210"/>
      <c r="AD56" s="210"/>
      <c r="AE56" s="210"/>
      <c r="AF56" s="210"/>
      <c r="AG56" s="210" t="s">
        <v>210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0.399999999999999" outlineLevel="1" x14ac:dyDescent="0.25">
      <c r="A57" s="228">
        <v>14</v>
      </c>
      <c r="B57" s="229" t="s">
        <v>261</v>
      </c>
      <c r="C57" s="245" t="s">
        <v>262</v>
      </c>
      <c r="D57" s="230" t="s">
        <v>213</v>
      </c>
      <c r="E57" s="231">
        <v>15.1</v>
      </c>
      <c r="F57" s="232"/>
      <c r="G57" s="233">
        <f>ROUND(E57*F57,2)</f>
        <v>0</v>
      </c>
      <c r="H57" s="232"/>
      <c r="I57" s="233">
        <f>ROUND(E57*H57,2)</f>
        <v>0</v>
      </c>
      <c r="J57" s="232"/>
      <c r="K57" s="233">
        <f>ROUND(E57*J57,2)</f>
        <v>0</v>
      </c>
      <c r="L57" s="233">
        <v>21</v>
      </c>
      <c r="M57" s="233">
        <f>G57*(1+L57/100)</f>
        <v>0</v>
      </c>
      <c r="N57" s="231">
        <v>1.243E-2</v>
      </c>
      <c r="O57" s="231">
        <f>ROUND(E57*N57,2)</f>
        <v>0.19</v>
      </c>
      <c r="P57" s="231">
        <v>0</v>
      </c>
      <c r="Q57" s="231">
        <f>ROUND(E57*P57,2)</f>
        <v>0</v>
      </c>
      <c r="R57" s="233" t="s">
        <v>214</v>
      </c>
      <c r="S57" s="233" t="s">
        <v>181</v>
      </c>
      <c r="T57" s="234" t="s">
        <v>181</v>
      </c>
      <c r="U57" s="220">
        <v>0.95</v>
      </c>
      <c r="V57" s="220">
        <f>ROUND(E57*U57,2)</f>
        <v>14.35</v>
      </c>
      <c r="W57" s="220"/>
      <c r="X57" s="220" t="s">
        <v>202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203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17"/>
      <c r="B58" s="218"/>
      <c r="C58" s="259" t="s">
        <v>263</v>
      </c>
      <c r="D58" s="249"/>
      <c r="E58" s="250">
        <v>15.1</v>
      </c>
      <c r="F58" s="220"/>
      <c r="G58" s="220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10"/>
      <c r="Z58" s="210"/>
      <c r="AA58" s="210"/>
      <c r="AB58" s="210"/>
      <c r="AC58" s="210"/>
      <c r="AD58" s="210"/>
      <c r="AE58" s="210"/>
      <c r="AF58" s="210"/>
      <c r="AG58" s="210" t="s">
        <v>210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20.399999999999999" outlineLevel="1" x14ac:dyDescent="0.25">
      <c r="A59" s="228">
        <v>15</v>
      </c>
      <c r="B59" s="229" t="s">
        <v>264</v>
      </c>
      <c r="C59" s="245" t="s">
        <v>265</v>
      </c>
      <c r="D59" s="230" t="s">
        <v>213</v>
      </c>
      <c r="E59" s="231">
        <v>21.7</v>
      </c>
      <c r="F59" s="232"/>
      <c r="G59" s="233">
        <f>ROUND(E59*F59,2)</f>
        <v>0</v>
      </c>
      <c r="H59" s="232"/>
      <c r="I59" s="233">
        <f>ROUND(E59*H59,2)</f>
        <v>0</v>
      </c>
      <c r="J59" s="232"/>
      <c r="K59" s="233">
        <f>ROUND(E59*J59,2)</f>
        <v>0</v>
      </c>
      <c r="L59" s="233">
        <v>21</v>
      </c>
      <c r="M59" s="233">
        <f>G59*(1+L59/100)</f>
        <v>0</v>
      </c>
      <c r="N59" s="231">
        <v>1.2529999999999999E-2</v>
      </c>
      <c r="O59" s="231">
        <f>ROUND(E59*N59,2)</f>
        <v>0.27</v>
      </c>
      <c r="P59" s="231">
        <v>0</v>
      </c>
      <c r="Q59" s="231">
        <f>ROUND(E59*P59,2)</f>
        <v>0</v>
      </c>
      <c r="R59" s="233" t="s">
        <v>214</v>
      </c>
      <c r="S59" s="233" t="s">
        <v>181</v>
      </c>
      <c r="T59" s="234" t="s">
        <v>181</v>
      </c>
      <c r="U59" s="220">
        <v>0.95</v>
      </c>
      <c r="V59" s="220">
        <f>ROUND(E59*U59,2)</f>
        <v>20.62</v>
      </c>
      <c r="W59" s="220"/>
      <c r="X59" s="220" t="s">
        <v>202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203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17"/>
      <c r="B60" s="218"/>
      <c r="C60" s="259" t="s">
        <v>266</v>
      </c>
      <c r="D60" s="249"/>
      <c r="E60" s="250">
        <v>6.7</v>
      </c>
      <c r="F60" s="220"/>
      <c r="G60" s="220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10"/>
      <c r="Z60" s="210"/>
      <c r="AA60" s="210"/>
      <c r="AB60" s="210"/>
      <c r="AC60" s="210"/>
      <c r="AD60" s="210"/>
      <c r="AE60" s="210"/>
      <c r="AF60" s="210"/>
      <c r="AG60" s="210" t="s">
        <v>210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17"/>
      <c r="B61" s="218"/>
      <c r="C61" s="259" t="s">
        <v>267</v>
      </c>
      <c r="D61" s="249"/>
      <c r="E61" s="250">
        <v>3</v>
      </c>
      <c r="F61" s="220"/>
      <c r="G61" s="220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10"/>
      <c r="Z61" s="210"/>
      <c r="AA61" s="210"/>
      <c r="AB61" s="210"/>
      <c r="AC61" s="210"/>
      <c r="AD61" s="210"/>
      <c r="AE61" s="210"/>
      <c r="AF61" s="210"/>
      <c r="AG61" s="210" t="s">
        <v>210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17"/>
      <c r="B62" s="218"/>
      <c r="C62" s="259" t="s">
        <v>268</v>
      </c>
      <c r="D62" s="249"/>
      <c r="E62" s="250">
        <v>4.4000000000000004</v>
      </c>
      <c r="F62" s="220"/>
      <c r="G62" s="220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10"/>
      <c r="Z62" s="210"/>
      <c r="AA62" s="210"/>
      <c r="AB62" s="210"/>
      <c r="AC62" s="210"/>
      <c r="AD62" s="210"/>
      <c r="AE62" s="210"/>
      <c r="AF62" s="210"/>
      <c r="AG62" s="210" t="s">
        <v>210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17"/>
      <c r="B63" s="218"/>
      <c r="C63" s="259" t="s">
        <v>269</v>
      </c>
      <c r="D63" s="249"/>
      <c r="E63" s="250">
        <v>1.8</v>
      </c>
      <c r="F63" s="220"/>
      <c r="G63" s="220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10"/>
      <c r="Z63" s="210"/>
      <c r="AA63" s="210"/>
      <c r="AB63" s="210"/>
      <c r="AC63" s="210"/>
      <c r="AD63" s="210"/>
      <c r="AE63" s="210"/>
      <c r="AF63" s="210"/>
      <c r="AG63" s="210" t="s">
        <v>210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17"/>
      <c r="B64" s="218"/>
      <c r="C64" s="259" t="s">
        <v>270</v>
      </c>
      <c r="D64" s="249"/>
      <c r="E64" s="250">
        <v>5.8</v>
      </c>
      <c r="F64" s="220"/>
      <c r="G64" s="220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10"/>
      <c r="Z64" s="210"/>
      <c r="AA64" s="210"/>
      <c r="AB64" s="210"/>
      <c r="AC64" s="210"/>
      <c r="AD64" s="210"/>
      <c r="AE64" s="210"/>
      <c r="AF64" s="210"/>
      <c r="AG64" s="210" t="s">
        <v>210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30.6" outlineLevel="1" x14ac:dyDescent="0.25">
      <c r="A65" s="228">
        <v>16</v>
      </c>
      <c r="B65" s="229" t="s">
        <v>271</v>
      </c>
      <c r="C65" s="245" t="s">
        <v>272</v>
      </c>
      <c r="D65" s="230" t="s">
        <v>213</v>
      </c>
      <c r="E65" s="231">
        <v>3.1</v>
      </c>
      <c r="F65" s="232"/>
      <c r="G65" s="233">
        <f>ROUND(E65*F65,2)</f>
        <v>0</v>
      </c>
      <c r="H65" s="232"/>
      <c r="I65" s="233">
        <f>ROUND(E65*H65,2)</f>
        <v>0</v>
      </c>
      <c r="J65" s="232"/>
      <c r="K65" s="233">
        <f>ROUND(E65*J65,2)</f>
        <v>0</v>
      </c>
      <c r="L65" s="233">
        <v>21</v>
      </c>
      <c r="M65" s="233">
        <f>G65*(1+L65/100)</f>
        <v>0</v>
      </c>
      <c r="N65" s="231">
        <v>2.9499999999999998E-2</v>
      </c>
      <c r="O65" s="231">
        <f>ROUND(E65*N65,2)</f>
        <v>0.09</v>
      </c>
      <c r="P65" s="231">
        <v>0</v>
      </c>
      <c r="Q65" s="231">
        <f>ROUND(E65*P65,2)</f>
        <v>0</v>
      </c>
      <c r="R65" s="233" t="s">
        <v>214</v>
      </c>
      <c r="S65" s="233" t="s">
        <v>181</v>
      </c>
      <c r="T65" s="234" t="s">
        <v>181</v>
      </c>
      <c r="U65" s="220">
        <v>1.1599999999999999</v>
      </c>
      <c r="V65" s="220">
        <f>ROUND(E65*U65,2)</f>
        <v>3.6</v>
      </c>
      <c r="W65" s="220"/>
      <c r="X65" s="220" t="s">
        <v>202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203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17"/>
      <c r="B66" s="218"/>
      <c r="C66" s="258" t="s">
        <v>273</v>
      </c>
      <c r="D66" s="253"/>
      <c r="E66" s="253"/>
      <c r="F66" s="253"/>
      <c r="G66" s="253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10"/>
      <c r="Z66" s="210"/>
      <c r="AA66" s="210"/>
      <c r="AB66" s="210"/>
      <c r="AC66" s="210"/>
      <c r="AD66" s="210"/>
      <c r="AE66" s="210"/>
      <c r="AF66" s="210"/>
      <c r="AG66" s="210" t="s">
        <v>205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17"/>
      <c r="B67" s="218"/>
      <c r="C67" s="259" t="s">
        <v>274</v>
      </c>
      <c r="D67" s="249"/>
      <c r="E67" s="250">
        <v>3.1</v>
      </c>
      <c r="F67" s="220"/>
      <c r="G67" s="220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10"/>
      <c r="Z67" s="210"/>
      <c r="AA67" s="210"/>
      <c r="AB67" s="210"/>
      <c r="AC67" s="210"/>
      <c r="AD67" s="210"/>
      <c r="AE67" s="210"/>
      <c r="AF67" s="210"/>
      <c r="AG67" s="210" t="s">
        <v>210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ht="20.399999999999999" outlineLevel="1" x14ac:dyDescent="0.25">
      <c r="A68" s="228">
        <v>17</v>
      </c>
      <c r="B68" s="229" t="s">
        <v>275</v>
      </c>
      <c r="C68" s="245" t="s">
        <v>276</v>
      </c>
      <c r="D68" s="230" t="s">
        <v>213</v>
      </c>
      <c r="E68" s="231">
        <v>1.85</v>
      </c>
      <c r="F68" s="232"/>
      <c r="G68" s="233">
        <f>ROUND(E68*F68,2)</f>
        <v>0</v>
      </c>
      <c r="H68" s="232"/>
      <c r="I68" s="233">
        <f>ROUND(E68*H68,2)</f>
        <v>0</v>
      </c>
      <c r="J68" s="232"/>
      <c r="K68" s="233">
        <f>ROUND(E68*J68,2)</f>
        <v>0</v>
      </c>
      <c r="L68" s="233">
        <v>21</v>
      </c>
      <c r="M68" s="233">
        <f>G68*(1+L68/100)</f>
        <v>0</v>
      </c>
      <c r="N68" s="231">
        <v>1.3690000000000001E-2</v>
      </c>
      <c r="O68" s="231">
        <f>ROUND(E68*N68,2)</f>
        <v>0.03</v>
      </c>
      <c r="P68" s="231">
        <v>0</v>
      </c>
      <c r="Q68" s="231">
        <f>ROUND(E68*P68,2)</f>
        <v>0</v>
      </c>
      <c r="R68" s="233" t="s">
        <v>214</v>
      </c>
      <c r="S68" s="233" t="s">
        <v>181</v>
      </c>
      <c r="T68" s="234" t="s">
        <v>181</v>
      </c>
      <c r="U68" s="220">
        <v>0.95</v>
      </c>
      <c r="V68" s="220">
        <f>ROUND(E68*U68,2)</f>
        <v>1.76</v>
      </c>
      <c r="W68" s="220"/>
      <c r="X68" s="220" t="s">
        <v>202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203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17"/>
      <c r="B69" s="218"/>
      <c r="C69" s="259" t="s">
        <v>277</v>
      </c>
      <c r="D69" s="249"/>
      <c r="E69" s="250">
        <v>1.85</v>
      </c>
      <c r="F69" s="220"/>
      <c r="G69" s="220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10"/>
      <c r="Z69" s="210"/>
      <c r="AA69" s="210"/>
      <c r="AB69" s="210"/>
      <c r="AC69" s="210"/>
      <c r="AD69" s="210"/>
      <c r="AE69" s="210"/>
      <c r="AF69" s="210"/>
      <c r="AG69" s="210" t="s">
        <v>210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20.399999999999999" outlineLevel="1" x14ac:dyDescent="0.25">
      <c r="A70" s="228">
        <v>18</v>
      </c>
      <c r="B70" s="229" t="s">
        <v>278</v>
      </c>
      <c r="C70" s="245" t="s">
        <v>279</v>
      </c>
      <c r="D70" s="230" t="s">
        <v>213</v>
      </c>
      <c r="E70" s="231">
        <v>36.799999999999997</v>
      </c>
      <c r="F70" s="232"/>
      <c r="G70" s="233">
        <f>ROUND(E70*F70,2)</f>
        <v>0</v>
      </c>
      <c r="H70" s="232"/>
      <c r="I70" s="233">
        <f>ROUND(E70*H70,2)</f>
        <v>0</v>
      </c>
      <c r="J70" s="232"/>
      <c r="K70" s="233">
        <f>ROUND(E70*J70,2)</f>
        <v>0</v>
      </c>
      <c r="L70" s="233">
        <v>21</v>
      </c>
      <c r="M70" s="233">
        <f>G70*(1+L70/100)</f>
        <v>0</v>
      </c>
      <c r="N70" s="231">
        <v>1.81E-3</v>
      </c>
      <c r="O70" s="231">
        <f>ROUND(E70*N70,2)</f>
        <v>7.0000000000000007E-2</v>
      </c>
      <c r="P70" s="231">
        <v>0</v>
      </c>
      <c r="Q70" s="231">
        <f>ROUND(E70*P70,2)</f>
        <v>0</v>
      </c>
      <c r="R70" s="233" t="s">
        <v>214</v>
      </c>
      <c r="S70" s="233" t="s">
        <v>181</v>
      </c>
      <c r="T70" s="234" t="s">
        <v>181</v>
      </c>
      <c r="U70" s="220">
        <v>0.03</v>
      </c>
      <c r="V70" s="220">
        <f>ROUND(E70*U70,2)</f>
        <v>1.1000000000000001</v>
      </c>
      <c r="W70" s="220"/>
      <c r="X70" s="220" t="s">
        <v>202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203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17"/>
      <c r="B71" s="218"/>
      <c r="C71" s="259" t="s">
        <v>280</v>
      </c>
      <c r="D71" s="249"/>
      <c r="E71" s="250">
        <v>15.1</v>
      </c>
      <c r="F71" s="220"/>
      <c r="G71" s="220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10"/>
      <c r="Z71" s="210"/>
      <c r="AA71" s="210"/>
      <c r="AB71" s="210"/>
      <c r="AC71" s="210"/>
      <c r="AD71" s="210"/>
      <c r="AE71" s="210"/>
      <c r="AF71" s="210"/>
      <c r="AG71" s="210" t="s">
        <v>210</v>
      </c>
      <c r="AH71" s="210">
        <v>5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17"/>
      <c r="B72" s="218"/>
      <c r="C72" s="259" t="s">
        <v>281</v>
      </c>
      <c r="D72" s="249"/>
      <c r="E72" s="250">
        <v>21.7</v>
      </c>
      <c r="F72" s="220"/>
      <c r="G72" s="220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10"/>
      <c r="Z72" s="210"/>
      <c r="AA72" s="210"/>
      <c r="AB72" s="210"/>
      <c r="AC72" s="210"/>
      <c r="AD72" s="210"/>
      <c r="AE72" s="210"/>
      <c r="AF72" s="210"/>
      <c r="AG72" s="210" t="s">
        <v>210</v>
      </c>
      <c r="AH72" s="210">
        <v>5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0.399999999999999" outlineLevel="1" x14ac:dyDescent="0.25">
      <c r="A73" s="228">
        <v>19</v>
      </c>
      <c r="B73" s="229" t="s">
        <v>282</v>
      </c>
      <c r="C73" s="245" t="s">
        <v>283</v>
      </c>
      <c r="D73" s="230" t="s">
        <v>213</v>
      </c>
      <c r="E73" s="231">
        <v>9.1999999999999993</v>
      </c>
      <c r="F73" s="232"/>
      <c r="G73" s="233">
        <f>ROUND(E73*F73,2)</f>
        <v>0</v>
      </c>
      <c r="H73" s="232"/>
      <c r="I73" s="233">
        <f>ROUND(E73*H73,2)</f>
        <v>0</v>
      </c>
      <c r="J73" s="232"/>
      <c r="K73" s="233">
        <f>ROUND(E73*J73,2)</f>
        <v>0</v>
      </c>
      <c r="L73" s="233">
        <v>21</v>
      </c>
      <c r="M73" s="233">
        <f>G73*(1+L73/100)</f>
        <v>0</v>
      </c>
      <c r="N73" s="231">
        <v>0</v>
      </c>
      <c r="O73" s="231">
        <f>ROUND(E73*N73,2)</f>
        <v>0</v>
      </c>
      <c r="P73" s="231">
        <v>0</v>
      </c>
      <c r="Q73" s="231">
        <f>ROUND(E73*P73,2)</f>
        <v>0</v>
      </c>
      <c r="R73" s="233" t="s">
        <v>214</v>
      </c>
      <c r="S73" s="233" t="s">
        <v>181</v>
      </c>
      <c r="T73" s="234" t="s">
        <v>181</v>
      </c>
      <c r="U73" s="220">
        <v>0.43</v>
      </c>
      <c r="V73" s="220">
        <f>ROUND(E73*U73,2)</f>
        <v>3.96</v>
      </c>
      <c r="W73" s="220"/>
      <c r="X73" s="220" t="s">
        <v>202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203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17"/>
      <c r="B74" s="218"/>
      <c r="C74" s="259" t="s">
        <v>267</v>
      </c>
      <c r="D74" s="249"/>
      <c r="E74" s="250">
        <v>3</v>
      </c>
      <c r="F74" s="220"/>
      <c r="G74" s="220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10"/>
      <c r="Z74" s="210"/>
      <c r="AA74" s="210"/>
      <c r="AB74" s="210"/>
      <c r="AC74" s="210"/>
      <c r="AD74" s="210"/>
      <c r="AE74" s="210"/>
      <c r="AF74" s="210"/>
      <c r="AG74" s="210" t="s">
        <v>210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17"/>
      <c r="B75" s="218"/>
      <c r="C75" s="259" t="s">
        <v>268</v>
      </c>
      <c r="D75" s="249"/>
      <c r="E75" s="250">
        <v>4.4000000000000004</v>
      </c>
      <c r="F75" s="220"/>
      <c r="G75" s="220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10"/>
      <c r="Z75" s="210"/>
      <c r="AA75" s="210"/>
      <c r="AB75" s="210"/>
      <c r="AC75" s="210"/>
      <c r="AD75" s="210"/>
      <c r="AE75" s="210"/>
      <c r="AF75" s="210"/>
      <c r="AG75" s="210" t="s">
        <v>210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17"/>
      <c r="B76" s="218"/>
      <c r="C76" s="259" t="s">
        <v>269</v>
      </c>
      <c r="D76" s="249"/>
      <c r="E76" s="250">
        <v>1.8</v>
      </c>
      <c r="F76" s="220"/>
      <c r="G76" s="220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10"/>
      <c r="Z76" s="210"/>
      <c r="AA76" s="210"/>
      <c r="AB76" s="210"/>
      <c r="AC76" s="210"/>
      <c r="AD76" s="210"/>
      <c r="AE76" s="210"/>
      <c r="AF76" s="210"/>
      <c r="AG76" s="210" t="s">
        <v>210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ht="20.399999999999999" outlineLevel="1" x14ac:dyDescent="0.25">
      <c r="A77" s="228">
        <v>20</v>
      </c>
      <c r="B77" s="229" t="s">
        <v>284</v>
      </c>
      <c r="C77" s="245" t="s">
        <v>285</v>
      </c>
      <c r="D77" s="230" t="s">
        <v>286</v>
      </c>
      <c r="E77" s="231">
        <v>6.83</v>
      </c>
      <c r="F77" s="232"/>
      <c r="G77" s="233">
        <f>ROUND(E77*F77,2)</f>
        <v>0</v>
      </c>
      <c r="H77" s="232"/>
      <c r="I77" s="233">
        <f>ROUND(E77*H77,2)</f>
        <v>0</v>
      </c>
      <c r="J77" s="232"/>
      <c r="K77" s="233">
        <f>ROUND(E77*J77,2)</f>
        <v>0</v>
      </c>
      <c r="L77" s="233">
        <v>21</v>
      </c>
      <c r="M77" s="233">
        <f>G77*(1+L77/100)</f>
        <v>0</v>
      </c>
      <c r="N77" s="231">
        <v>2.1420000000000002E-2</v>
      </c>
      <c r="O77" s="231">
        <f>ROUND(E77*N77,2)</f>
        <v>0.15</v>
      </c>
      <c r="P77" s="231">
        <v>0</v>
      </c>
      <c r="Q77" s="231">
        <f>ROUND(E77*P77,2)</f>
        <v>0</v>
      </c>
      <c r="R77" s="233" t="s">
        <v>214</v>
      </c>
      <c r="S77" s="233" t="s">
        <v>181</v>
      </c>
      <c r="T77" s="234" t="s">
        <v>181</v>
      </c>
      <c r="U77" s="220">
        <v>1.44</v>
      </c>
      <c r="V77" s="220">
        <f>ROUND(E77*U77,2)</f>
        <v>9.84</v>
      </c>
      <c r="W77" s="220"/>
      <c r="X77" s="220" t="s">
        <v>202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203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17"/>
      <c r="B78" s="218"/>
      <c r="C78" s="259" t="s">
        <v>287</v>
      </c>
      <c r="D78" s="249"/>
      <c r="E78" s="250">
        <v>6.83</v>
      </c>
      <c r="F78" s="220"/>
      <c r="G78" s="220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10"/>
      <c r="Z78" s="210"/>
      <c r="AA78" s="210"/>
      <c r="AB78" s="210"/>
      <c r="AC78" s="210"/>
      <c r="AD78" s="210"/>
      <c r="AE78" s="210"/>
      <c r="AF78" s="210"/>
      <c r="AG78" s="210" t="s">
        <v>210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20.399999999999999" outlineLevel="1" x14ac:dyDescent="0.25">
      <c r="A79" s="228">
        <v>21</v>
      </c>
      <c r="B79" s="229" t="s">
        <v>288</v>
      </c>
      <c r="C79" s="245" t="s">
        <v>289</v>
      </c>
      <c r="D79" s="230" t="s">
        <v>213</v>
      </c>
      <c r="E79" s="231">
        <v>64.5</v>
      </c>
      <c r="F79" s="232"/>
      <c r="G79" s="233">
        <f>ROUND(E79*F79,2)</f>
        <v>0</v>
      </c>
      <c r="H79" s="232"/>
      <c r="I79" s="233">
        <f>ROUND(E79*H79,2)</f>
        <v>0</v>
      </c>
      <c r="J79" s="232"/>
      <c r="K79" s="233">
        <f>ROUND(E79*J79,2)</f>
        <v>0</v>
      </c>
      <c r="L79" s="233">
        <v>21</v>
      </c>
      <c r="M79" s="233">
        <f>G79*(1+L79/100)</f>
        <v>0</v>
      </c>
      <c r="N79" s="231">
        <v>2.8800000000000002E-3</v>
      </c>
      <c r="O79" s="231">
        <f>ROUND(E79*N79,2)</f>
        <v>0.19</v>
      </c>
      <c r="P79" s="231">
        <v>0</v>
      </c>
      <c r="Q79" s="231">
        <f>ROUND(E79*P79,2)</f>
        <v>0</v>
      </c>
      <c r="R79" s="233" t="s">
        <v>290</v>
      </c>
      <c r="S79" s="233" t="s">
        <v>181</v>
      </c>
      <c r="T79" s="234" t="s">
        <v>181</v>
      </c>
      <c r="U79" s="220">
        <v>0.52</v>
      </c>
      <c r="V79" s="220">
        <f>ROUND(E79*U79,2)</f>
        <v>33.54</v>
      </c>
      <c r="W79" s="220"/>
      <c r="X79" s="220" t="s">
        <v>202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203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17"/>
      <c r="B80" s="218"/>
      <c r="C80" s="259" t="s">
        <v>291</v>
      </c>
      <c r="D80" s="249"/>
      <c r="E80" s="250">
        <v>33.700000000000003</v>
      </c>
      <c r="F80" s="220"/>
      <c r="G80" s="220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10"/>
      <c r="Z80" s="210"/>
      <c r="AA80" s="210"/>
      <c r="AB80" s="210"/>
      <c r="AC80" s="210"/>
      <c r="AD80" s="210"/>
      <c r="AE80" s="210"/>
      <c r="AF80" s="210"/>
      <c r="AG80" s="210" t="s">
        <v>210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17"/>
      <c r="B81" s="218"/>
      <c r="C81" s="259" t="s">
        <v>292</v>
      </c>
      <c r="D81" s="249"/>
      <c r="E81" s="250">
        <v>30.8</v>
      </c>
      <c r="F81" s="220"/>
      <c r="G81" s="220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10"/>
      <c r="Z81" s="210"/>
      <c r="AA81" s="210"/>
      <c r="AB81" s="210"/>
      <c r="AC81" s="210"/>
      <c r="AD81" s="210"/>
      <c r="AE81" s="210"/>
      <c r="AF81" s="210"/>
      <c r="AG81" s="210" t="s">
        <v>210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ht="20.399999999999999" outlineLevel="1" x14ac:dyDescent="0.25">
      <c r="A82" s="228">
        <v>22</v>
      </c>
      <c r="B82" s="229" t="s">
        <v>293</v>
      </c>
      <c r="C82" s="245" t="s">
        <v>294</v>
      </c>
      <c r="D82" s="230" t="s">
        <v>213</v>
      </c>
      <c r="E82" s="231">
        <v>64.5</v>
      </c>
      <c r="F82" s="232"/>
      <c r="G82" s="233">
        <f>ROUND(E82*F82,2)</f>
        <v>0</v>
      </c>
      <c r="H82" s="232"/>
      <c r="I82" s="233">
        <f>ROUND(E82*H82,2)</f>
        <v>0</v>
      </c>
      <c r="J82" s="232"/>
      <c r="K82" s="233">
        <f>ROUND(E82*J82,2)</f>
        <v>0</v>
      </c>
      <c r="L82" s="233">
        <v>21</v>
      </c>
      <c r="M82" s="233">
        <f>G82*(1+L82/100)</f>
        <v>0</v>
      </c>
      <c r="N82" s="231">
        <v>4.7299999999999998E-3</v>
      </c>
      <c r="O82" s="231">
        <f>ROUND(E82*N82,2)</f>
        <v>0.31</v>
      </c>
      <c r="P82" s="231">
        <v>0</v>
      </c>
      <c r="Q82" s="231">
        <f>ROUND(E82*P82,2)</f>
        <v>0</v>
      </c>
      <c r="R82" s="233" t="s">
        <v>290</v>
      </c>
      <c r="S82" s="233" t="s">
        <v>181</v>
      </c>
      <c r="T82" s="234" t="s">
        <v>181</v>
      </c>
      <c r="U82" s="220">
        <v>0.49</v>
      </c>
      <c r="V82" s="220">
        <f>ROUND(E82*U82,2)</f>
        <v>31.61</v>
      </c>
      <c r="W82" s="220"/>
      <c r="X82" s="220" t="s">
        <v>202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203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17"/>
      <c r="B83" s="218"/>
      <c r="C83" s="259" t="s">
        <v>295</v>
      </c>
      <c r="D83" s="249"/>
      <c r="E83" s="250">
        <v>64.5</v>
      </c>
      <c r="F83" s="220"/>
      <c r="G83" s="220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10"/>
      <c r="Z83" s="210"/>
      <c r="AA83" s="210"/>
      <c r="AB83" s="210"/>
      <c r="AC83" s="210"/>
      <c r="AD83" s="210"/>
      <c r="AE83" s="210"/>
      <c r="AF83" s="210"/>
      <c r="AG83" s="210" t="s">
        <v>210</v>
      </c>
      <c r="AH83" s="210">
        <v>5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35">
        <v>23</v>
      </c>
      <c r="B84" s="236" t="s">
        <v>296</v>
      </c>
      <c r="C84" s="244" t="s">
        <v>297</v>
      </c>
      <c r="D84" s="237" t="s">
        <v>286</v>
      </c>
      <c r="E84" s="238">
        <v>90</v>
      </c>
      <c r="F84" s="239"/>
      <c r="G84" s="240">
        <f>ROUND(E84*F84,2)</f>
        <v>0</v>
      </c>
      <c r="H84" s="239"/>
      <c r="I84" s="240">
        <f>ROUND(E84*H84,2)</f>
        <v>0</v>
      </c>
      <c r="J84" s="239"/>
      <c r="K84" s="240">
        <f>ROUND(E84*J84,2)</f>
        <v>0</v>
      </c>
      <c r="L84" s="240">
        <v>21</v>
      </c>
      <c r="M84" s="240">
        <f>G84*(1+L84/100)</f>
        <v>0</v>
      </c>
      <c r="N84" s="238">
        <v>0</v>
      </c>
      <c r="O84" s="238">
        <f>ROUND(E84*N84,2)</f>
        <v>0</v>
      </c>
      <c r="P84" s="238">
        <v>0</v>
      </c>
      <c r="Q84" s="238">
        <f>ROUND(E84*P84,2)</f>
        <v>0</v>
      </c>
      <c r="R84" s="240"/>
      <c r="S84" s="240" t="s">
        <v>233</v>
      </c>
      <c r="T84" s="241" t="s">
        <v>182</v>
      </c>
      <c r="U84" s="220">
        <v>0</v>
      </c>
      <c r="V84" s="220">
        <f>ROUND(E84*U84,2)</f>
        <v>0</v>
      </c>
      <c r="W84" s="220"/>
      <c r="X84" s="220" t="s">
        <v>202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203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x14ac:dyDescent="0.25">
      <c r="A85" s="222" t="s">
        <v>176</v>
      </c>
      <c r="B85" s="223" t="s">
        <v>86</v>
      </c>
      <c r="C85" s="243" t="s">
        <v>87</v>
      </c>
      <c r="D85" s="224"/>
      <c r="E85" s="225"/>
      <c r="F85" s="226"/>
      <c r="G85" s="226">
        <f>SUMIF(AG86:AG97,"&lt;&gt;NOR",G86:G97)</f>
        <v>0</v>
      </c>
      <c r="H85" s="226"/>
      <c r="I85" s="226">
        <f>SUM(I86:I97)</f>
        <v>0</v>
      </c>
      <c r="J85" s="226"/>
      <c r="K85" s="226">
        <f>SUM(K86:K97)</f>
        <v>0</v>
      </c>
      <c r="L85" s="226"/>
      <c r="M85" s="226">
        <f>SUM(M86:M97)</f>
        <v>0</v>
      </c>
      <c r="N85" s="225"/>
      <c r="O85" s="225">
        <f>SUM(O86:O97)</f>
        <v>2.42</v>
      </c>
      <c r="P85" s="225"/>
      <c r="Q85" s="225">
        <f>SUM(Q86:Q97)</f>
        <v>0</v>
      </c>
      <c r="R85" s="226"/>
      <c r="S85" s="226"/>
      <c r="T85" s="227"/>
      <c r="U85" s="221"/>
      <c r="V85" s="221">
        <f>SUM(V86:V97)</f>
        <v>17.93</v>
      </c>
      <c r="W85" s="221"/>
      <c r="X85" s="221"/>
      <c r="AG85" t="s">
        <v>177</v>
      </c>
    </row>
    <row r="86" spans="1:60" outlineLevel="1" x14ac:dyDescent="0.25">
      <c r="A86" s="228">
        <v>24</v>
      </c>
      <c r="B86" s="229" t="s">
        <v>298</v>
      </c>
      <c r="C86" s="245" t="s">
        <v>299</v>
      </c>
      <c r="D86" s="230" t="s">
        <v>208</v>
      </c>
      <c r="E86" s="231">
        <v>0.27400000000000002</v>
      </c>
      <c r="F86" s="232"/>
      <c r="G86" s="233">
        <f>ROUND(E86*F86,2)</f>
        <v>0</v>
      </c>
      <c r="H86" s="232"/>
      <c r="I86" s="233">
        <f>ROUND(E86*H86,2)</f>
        <v>0</v>
      </c>
      <c r="J86" s="232"/>
      <c r="K86" s="233">
        <f>ROUND(E86*J86,2)</f>
        <v>0</v>
      </c>
      <c r="L86" s="233">
        <v>21</v>
      </c>
      <c r="M86" s="233">
        <f>G86*(1+L86/100)</f>
        <v>0</v>
      </c>
      <c r="N86" s="231">
        <v>2.5251100000000002</v>
      </c>
      <c r="O86" s="231">
        <f>ROUND(E86*N86,2)</f>
        <v>0.69</v>
      </c>
      <c r="P86" s="231">
        <v>0</v>
      </c>
      <c r="Q86" s="231">
        <f>ROUND(E86*P86,2)</f>
        <v>0</v>
      </c>
      <c r="R86" s="233" t="s">
        <v>214</v>
      </c>
      <c r="S86" s="233" t="s">
        <v>181</v>
      </c>
      <c r="T86" s="234" t="s">
        <v>181</v>
      </c>
      <c r="U86" s="220">
        <v>1.45</v>
      </c>
      <c r="V86" s="220">
        <f>ROUND(E86*U86,2)</f>
        <v>0.4</v>
      </c>
      <c r="W86" s="220"/>
      <c r="X86" s="220" t="s">
        <v>202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203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17"/>
      <c r="B87" s="218"/>
      <c r="C87" s="259" t="s">
        <v>300</v>
      </c>
      <c r="D87" s="249"/>
      <c r="E87" s="250">
        <v>0.27400000000000002</v>
      </c>
      <c r="F87" s="220"/>
      <c r="G87" s="220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10"/>
      <c r="Z87" s="210"/>
      <c r="AA87" s="210"/>
      <c r="AB87" s="210"/>
      <c r="AC87" s="210"/>
      <c r="AD87" s="210"/>
      <c r="AE87" s="210"/>
      <c r="AF87" s="210"/>
      <c r="AG87" s="210" t="s">
        <v>210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28">
        <v>25</v>
      </c>
      <c r="B88" s="229" t="s">
        <v>301</v>
      </c>
      <c r="C88" s="245" t="s">
        <v>302</v>
      </c>
      <c r="D88" s="230" t="s">
        <v>286</v>
      </c>
      <c r="E88" s="231">
        <v>13.7</v>
      </c>
      <c r="F88" s="232"/>
      <c r="G88" s="233">
        <f>ROUND(E88*F88,2)</f>
        <v>0</v>
      </c>
      <c r="H88" s="232"/>
      <c r="I88" s="233">
        <f>ROUND(E88*H88,2)</f>
        <v>0</v>
      </c>
      <c r="J88" s="232"/>
      <c r="K88" s="233">
        <f>ROUND(E88*J88,2)</f>
        <v>0</v>
      </c>
      <c r="L88" s="233">
        <v>21</v>
      </c>
      <c r="M88" s="233">
        <f>G88*(1+L88/100)</f>
        <v>0</v>
      </c>
      <c r="N88" s="231">
        <v>4.965E-2</v>
      </c>
      <c r="O88" s="231">
        <f>ROUND(E88*N88,2)</f>
        <v>0.68</v>
      </c>
      <c r="P88" s="231">
        <v>0</v>
      </c>
      <c r="Q88" s="231">
        <f>ROUND(E88*P88,2)</f>
        <v>0</v>
      </c>
      <c r="R88" s="233" t="s">
        <v>214</v>
      </c>
      <c r="S88" s="233" t="s">
        <v>181</v>
      </c>
      <c r="T88" s="234" t="s">
        <v>181</v>
      </c>
      <c r="U88" s="220">
        <v>0.94</v>
      </c>
      <c r="V88" s="220">
        <f>ROUND(E88*U88,2)</f>
        <v>12.88</v>
      </c>
      <c r="W88" s="220"/>
      <c r="X88" s="220" t="s">
        <v>202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203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17"/>
      <c r="B89" s="218"/>
      <c r="C89" s="259" t="s">
        <v>303</v>
      </c>
      <c r="D89" s="249"/>
      <c r="E89" s="250">
        <v>13.7</v>
      </c>
      <c r="F89" s="220"/>
      <c r="G89" s="220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10"/>
      <c r="Z89" s="210"/>
      <c r="AA89" s="210"/>
      <c r="AB89" s="210"/>
      <c r="AC89" s="210"/>
      <c r="AD89" s="210"/>
      <c r="AE89" s="210"/>
      <c r="AF89" s="210"/>
      <c r="AG89" s="210" t="s">
        <v>210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28">
        <v>26</v>
      </c>
      <c r="B90" s="229" t="s">
        <v>304</v>
      </c>
      <c r="C90" s="245" t="s">
        <v>305</v>
      </c>
      <c r="D90" s="230" t="s">
        <v>286</v>
      </c>
      <c r="E90" s="231">
        <v>13.7</v>
      </c>
      <c r="F90" s="232"/>
      <c r="G90" s="233">
        <f>ROUND(E90*F90,2)</f>
        <v>0</v>
      </c>
      <c r="H90" s="232"/>
      <c r="I90" s="233">
        <f>ROUND(E90*H90,2)</f>
        <v>0</v>
      </c>
      <c r="J90" s="232"/>
      <c r="K90" s="233">
        <f>ROUND(E90*J90,2)</f>
        <v>0</v>
      </c>
      <c r="L90" s="233">
        <v>21</v>
      </c>
      <c r="M90" s="233">
        <f>G90*(1+L90/100)</f>
        <v>0</v>
      </c>
      <c r="N90" s="231">
        <v>0</v>
      </c>
      <c r="O90" s="231">
        <f>ROUND(E90*N90,2)</f>
        <v>0</v>
      </c>
      <c r="P90" s="231">
        <v>0</v>
      </c>
      <c r="Q90" s="231">
        <f>ROUND(E90*P90,2)</f>
        <v>0</v>
      </c>
      <c r="R90" s="233" t="s">
        <v>214</v>
      </c>
      <c r="S90" s="233" t="s">
        <v>181</v>
      </c>
      <c r="T90" s="234" t="s">
        <v>181</v>
      </c>
      <c r="U90" s="220">
        <v>0.28999999999999998</v>
      </c>
      <c r="V90" s="220">
        <f>ROUND(E90*U90,2)</f>
        <v>3.97</v>
      </c>
      <c r="W90" s="220"/>
      <c r="X90" s="220" t="s">
        <v>202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203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17"/>
      <c r="B91" s="218"/>
      <c r="C91" s="259" t="s">
        <v>306</v>
      </c>
      <c r="D91" s="249"/>
      <c r="E91" s="250">
        <v>13.7</v>
      </c>
      <c r="F91" s="220"/>
      <c r="G91" s="220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10"/>
      <c r="Z91" s="210"/>
      <c r="AA91" s="210"/>
      <c r="AB91" s="210"/>
      <c r="AC91" s="210"/>
      <c r="AD91" s="210"/>
      <c r="AE91" s="210"/>
      <c r="AF91" s="210"/>
      <c r="AG91" s="210" t="s">
        <v>210</v>
      </c>
      <c r="AH91" s="210">
        <v>5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28">
        <v>27</v>
      </c>
      <c r="B92" s="229" t="s">
        <v>307</v>
      </c>
      <c r="C92" s="245" t="s">
        <v>308</v>
      </c>
      <c r="D92" s="230" t="s">
        <v>309</v>
      </c>
      <c r="E92" s="231">
        <v>2.4660000000000001E-2</v>
      </c>
      <c r="F92" s="232"/>
      <c r="G92" s="233">
        <f>ROUND(E92*F92,2)</f>
        <v>0</v>
      </c>
      <c r="H92" s="232"/>
      <c r="I92" s="233">
        <f>ROUND(E92*H92,2)</f>
        <v>0</v>
      </c>
      <c r="J92" s="232"/>
      <c r="K92" s="233">
        <f>ROUND(E92*J92,2)</f>
        <v>0</v>
      </c>
      <c r="L92" s="233">
        <v>21</v>
      </c>
      <c r="M92" s="233">
        <f>G92*(1+L92/100)</f>
        <v>0</v>
      </c>
      <c r="N92" s="231">
        <v>1.0166500000000001</v>
      </c>
      <c r="O92" s="231">
        <f>ROUND(E92*N92,2)</f>
        <v>0.03</v>
      </c>
      <c r="P92" s="231">
        <v>0</v>
      </c>
      <c r="Q92" s="231">
        <f>ROUND(E92*P92,2)</f>
        <v>0</v>
      </c>
      <c r="R92" s="233" t="s">
        <v>214</v>
      </c>
      <c r="S92" s="233" t="s">
        <v>181</v>
      </c>
      <c r="T92" s="234" t="s">
        <v>181</v>
      </c>
      <c r="U92" s="220">
        <v>27.67</v>
      </c>
      <c r="V92" s="220">
        <f>ROUND(E92*U92,2)</f>
        <v>0.68</v>
      </c>
      <c r="W92" s="220"/>
      <c r="X92" s="220" t="s">
        <v>202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203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17"/>
      <c r="B93" s="218"/>
      <c r="C93" s="258" t="s">
        <v>310</v>
      </c>
      <c r="D93" s="253"/>
      <c r="E93" s="253"/>
      <c r="F93" s="253"/>
      <c r="G93" s="253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10"/>
      <c r="Z93" s="210"/>
      <c r="AA93" s="210"/>
      <c r="AB93" s="210"/>
      <c r="AC93" s="210"/>
      <c r="AD93" s="210"/>
      <c r="AE93" s="210"/>
      <c r="AF93" s="210"/>
      <c r="AG93" s="210" t="s">
        <v>205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17"/>
      <c r="B94" s="218"/>
      <c r="C94" s="259" t="s">
        <v>311</v>
      </c>
      <c r="D94" s="249"/>
      <c r="E94" s="250">
        <v>2.4660000000000001E-2</v>
      </c>
      <c r="F94" s="220"/>
      <c r="G94" s="220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10"/>
      <c r="Z94" s="210"/>
      <c r="AA94" s="210"/>
      <c r="AB94" s="210"/>
      <c r="AC94" s="210"/>
      <c r="AD94" s="210"/>
      <c r="AE94" s="210"/>
      <c r="AF94" s="210"/>
      <c r="AG94" s="210" t="s">
        <v>210</v>
      </c>
      <c r="AH94" s="210">
        <v>5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28">
        <v>28</v>
      </c>
      <c r="B95" s="229" t="s">
        <v>312</v>
      </c>
      <c r="C95" s="245" t="s">
        <v>313</v>
      </c>
      <c r="D95" s="230" t="s">
        <v>314</v>
      </c>
      <c r="E95" s="231">
        <v>1.5</v>
      </c>
      <c r="F95" s="232"/>
      <c r="G95" s="233">
        <f>ROUND(E95*F95,2)</f>
        <v>0</v>
      </c>
      <c r="H95" s="232"/>
      <c r="I95" s="233">
        <f>ROUND(E95*H95,2)</f>
        <v>0</v>
      </c>
      <c r="J95" s="232"/>
      <c r="K95" s="233">
        <f>ROUND(E95*J95,2)</f>
        <v>0</v>
      </c>
      <c r="L95" s="233">
        <v>21</v>
      </c>
      <c r="M95" s="233">
        <f>G95*(1+L95/100)</f>
        <v>0</v>
      </c>
      <c r="N95" s="231">
        <v>0.68281999999999998</v>
      </c>
      <c r="O95" s="231">
        <f>ROUND(E95*N95,2)</f>
        <v>1.02</v>
      </c>
      <c r="P95" s="231">
        <v>0</v>
      </c>
      <c r="Q95" s="231">
        <f>ROUND(E95*P95,2)</f>
        <v>0</v>
      </c>
      <c r="R95" s="233" t="s">
        <v>315</v>
      </c>
      <c r="S95" s="233" t="s">
        <v>181</v>
      </c>
      <c r="T95" s="234" t="s">
        <v>181</v>
      </c>
      <c r="U95" s="220">
        <v>0</v>
      </c>
      <c r="V95" s="220">
        <f>ROUND(E95*U95,2)</f>
        <v>0</v>
      </c>
      <c r="W95" s="220"/>
      <c r="X95" s="220" t="s">
        <v>234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235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5">
      <c r="A96" s="217"/>
      <c r="B96" s="218"/>
      <c r="C96" s="258" t="s">
        <v>316</v>
      </c>
      <c r="D96" s="253"/>
      <c r="E96" s="253"/>
      <c r="F96" s="253"/>
      <c r="G96" s="253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10"/>
      <c r="Z96" s="210"/>
      <c r="AA96" s="210"/>
      <c r="AB96" s="210"/>
      <c r="AC96" s="210"/>
      <c r="AD96" s="210"/>
      <c r="AE96" s="210"/>
      <c r="AF96" s="210"/>
      <c r="AG96" s="210" t="s">
        <v>205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17"/>
      <c r="B97" s="218"/>
      <c r="C97" s="259" t="s">
        <v>317</v>
      </c>
      <c r="D97" s="249"/>
      <c r="E97" s="250">
        <v>1.5</v>
      </c>
      <c r="F97" s="220"/>
      <c r="G97" s="220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10"/>
      <c r="Z97" s="210"/>
      <c r="AA97" s="210"/>
      <c r="AB97" s="210"/>
      <c r="AC97" s="210"/>
      <c r="AD97" s="210"/>
      <c r="AE97" s="210"/>
      <c r="AF97" s="210"/>
      <c r="AG97" s="210" t="s">
        <v>210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x14ac:dyDescent="0.25">
      <c r="A98" s="222" t="s">
        <v>176</v>
      </c>
      <c r="B98" s="223" t="s">
        <v>90</v>
      </c>
      <c r="C98" s="243" t="s">
        <v>91</v>
      </c>
      <c r="D98" s="224"/>
      <c r="E98" s="225"/>
      <c r="F98" s="226"/>
      <c r="G98" s="226">
        <f>SUMIF(AG99:AG132,"&lt;&gt;NOR",G99:G132)</f>
        <v>0</v>
      </c>
      <c r="H98" s="226"/>
      <c r="I98" s="226">
        <f>SUM(I99:I132)</f>
        <v>0</v>
      </c>
      <c r="J98" s="226"/>
      <c r="K98" s="226">
        <f>SUM(K99:K132)</f>
        <v>0</v>
      </c>
      <c r="L98" s="226"/>
      <c r="M98" s="226">
        <f>SUM(M99:M132)</f>
        <v>0</v>
      </c>
      <c r="N98" s="225"/>
      <c r="O98" s="225">
        <f>SUM(O99:O132)</f>
        <v>7.01</v>
      </c>
      <c r="P98" s="225"/>
      <c r="Q98" s="225">
        <f>SUM(Q99:Q132)</f>
        <v>0</v>
      </c>
      <c r="R98" s="226"/>
      <c r="S98" s="226"/>
      <c r="T98" s="227"/>
      <c r="U98" s="221"/>
      <c r="V98" s="221">
        <f>SUM(V99:V132)</f>
        <v>197.82</v>
      </c>
      <c r="W98" s="221"/>
      <c r="X98" s="221"/>
      <c r="AG98" t="s">
        <v>177</v>
      </c>
    </row>
    <row r="99" spans="1:60" outlineLevel="1" x14ac:dyDescent="0.25">
      <c r="A99" s="228">
        <v>29</v>
      </c>
      <c r="B99" s="229" t="s">
        <v>318</v>
      </c>
      <c r="C99" s="245" t="s">
        <v>319</v>
      </c>
      <c r="D99" s="230" t="s">
        <v>213</v>
      </c>
      <c r="E99" s="231">
        <v>82.098939999999999</v>
      </c>
      <c r="F99" s="232"/>
      <c r="G99" s="233">
        <f>ROUND(E99*F99,2)</f>
        <v>0</v>
      </c>
      <c r="H99" s="232"/>
      <c r="I99" s="233">
        <f>ROUND(E99*H99,2)</f>
        <v>0</v>
      </c>
      <c r="J99" s="232"/>
      <c r="K99" s="233">
        <f>ROUND(E99*J99,2)</f>
        <v>0</v>
      </c>
      <c r="L99" s="233">
        <v>21</v>
      </c>
      <c r="M99" s="233">
        <f>G99*(1+L99/100)</f>
        <v>0</v>
      </c>
      <c r="N99" s="231">
        <v>4.7660000000000001E-2</v>
      </c>
      <c r="O99" s="231">
        <f>ROUND(E99*N99,2)</f>
        <v>3.91</v>
      </c>
      <c r="P99" s="231">
        <v>0</v>
      </c>
      <c r="Q99" s="231">
        <f>ROUND(E99*P99,2)</f>
        <v>0</v>
      </c>
      <c r="R99" s="233" t="s">
        <v>214</v>
      </c>
      <c r="S99" s="233" t="s">
        <v>181</v>
      </c>
      <c r="T99" s="234" t="s">
        <v>181</v>
      </c>
      <c r="U99" s="220">
        <v>0.84</v>
      </c>
      <c r="V99" s="220">
        <f>ROUND(E99*U99,2)</f>
        <v>68.959999999999994</v>
      </c>
      <c r="W99" s="220"/>
      <c r="X99" s="220" t="s">
        <v>202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203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5">
      <c r="A100" s="217"/>
      <c r="B100" s="218"/>
      <c r="C100" s="260" t="s">
        <v>320</v>
      </c>
      <c r="D100" s="251"/>
      <c r="E100" s="252"/>
      <c r="F100" s="220"/>
      <c r="G100" s="220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210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17"/>
      <c r="B101" s="218"/>
      <c r="C101" s="261" t="s">
        <v>321</v>
      </c>
      <c r="D101" s="251"/>
      <c r="E101" s="252"/>
      <c r="F101" s="220"/>
      <c r="G101" s="220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10"/>
      <c r="Z101" s="210"/>
      <c r="AA101" s="210"/>
      <c r="AB101" s="210"/>
      <c r="AC101" s="210"/>
      <c r="AD101" s="210"/>
      <c r="AE101" s="210"/>
      <c r="AF101" s="210"/>
      <c r="AG101" s="210" t="s">
        <v>210</v>
      </c>
      <c r="AH101" s="210">
        <v>2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17"/>
      <c r="B102" s="218"/>
      <c r="C102" s="261" t="s">
        <v>322</v>
      </c>
      <c r="D102" s="251"/>
      <c r="E102" s="252">
        <v>5.6403999999999996</v>
      </c>
      <c r="F102" s="220"/>
      <c r="G102" s="220"/>
      <c r="H102" s="220"/>
      <c r="I102" s="220"/>
      <c r="J102" s="220"/>
      <c r="K102" s="220"/>
      <c r="L102" s="220"/>
      <c r="M102" s="220"/>
      <c r="N102" s="219"/>
      <c r="O102" s="219"/>
      <c r="P102" s="219"/>
      <c r="Q102" s="219"/>
      <c r="R102" s="220"/>
      <c r="S102" s="220"/>
      <c r="T102" s="220"/>
      <c r="U102" s="220"/>
      <c r="V102" s="220"/>
      <c r="W102" s="220"/>
      <c r="X102" s="220"/>
      <c r="Y102" s="210"/>
      <c r="Z102" s="210"/>
      <c r="AA102" s="210"/>
      <c r="AB102" s="210"/>
      <c r="AC102" s="210"/>
      <c r="AD102" s="210"/>
      <c r="AE102" s="210"/>
      <c r="AF102" s="210"/>
      <c r="AG102" s="210" t="s">
        <v>210</v>
      </c>
      <c r="AH102" s="210">
        <v>2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17"/>
      <c r="B103" s="218"/>
      <c r="C103" s="261" t="s">
        <v>323</v>
      </c>
      <c r="D103" s="251"/>
      <c r="E103" s="252">
        <v>16.036000000000001</v>
      </c>
      <c r="F103" s="220"/>
      <c r="G103" s="220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210</v>
      </c>
      <c r="AH103" s="210">
        <v>2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17"/>
      <c r="B104" s="218"/>
      <c r="C104" s="261" t="s">
        <v>324</v>
      </c>
      <c r="D104" s="251"/>
      <c r="E104" s="252">
        <v>24.3</v>
      </c>
      <c r="F104" s="220"/>
      <c r="G104" s="220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10"/>
      <c r="Z104" s="210"/>
      <c r="AA104" s="210"/>
      <c r="AB104" s="210"/>
      <c r="AC104" s="210"/>
      <c r="AD104" s="210"/>
      <c r="AE104" s="210"/>
      <c r="AF104" s="210"/>
      <c r="AG104" s="210" t="s">
        <v>210</v>
      </c>
      <c r="AH104" s="210">
        <v>2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17"/>
      <c r="B105" s="218"/>
      <c r="C105" s="261" t="s">
        <v>325</v>
      </c>
      <c r="D105" s="251"/>
      <c r="E105" s="252"/>
      <c r="F105" s="220"/>
      <c r="G105" s="220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10"/>
      <c r="Z105" s="210"/>
      <c r="AA105" s="210"/>
      <c r="AB105" s="210"/>
      <c r="AC105" s="210"/>
      <c r="AD105" s="210"/>
      <c r="AE105" s="210"/>
      <c r="AF105" s="210"/>
      <c r="AG105" s="210" t="s">
        <v>210</v>
      </c>
      <c r="AH105" s="210">
        <v>2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17"/>
      <c r="B106" s="218"/>
      <c r="C106" s="261" t="s">
        <v>326</v>
      </c>
      <c r="D106" s="251"/>
      <c r="E106" s="252">
        <v>0.17100000000000001</v>
      </c>
      <c r="F106" s="220"/>
      <c r="G106" s="220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10"/>
      <c r="Z106" s="210"/>
      <c r="AA106" s="210"/>
      <c r="AB106" s="210"/>
      <c r="AC106" s="210"/>
      <c r="AD106" s="210"/>
      <c r="AE106" s="210"/>
      <c r="AF106" s="210"/>
      <c r="AG106" s="210" t="s">
        <v>210</v>
      </c>
      <c r="AH106" s="210">
        <v>2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17"/>
      <c r="B107" s="218"/>
      <c r="C107" s="261" t="s">
        <v>327</v>
      </c>
      <c r="D107" s="251"/>
      <c r="E107" s="252">
        <v>0.99450000000000005</v>
      </c>
      <c r="F107" s="220"/>
      <c r="G107" s="220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210</v>
      </c>
      <c r="AH107" s="210">
        <v>2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17"/>
      <c r="B108" s="218"/>
      <c r="C108" s="261" t="s">
        <v>328</v>
      </c>
      <c r="D108" s="251"/>
      <c r="E108" s="252">
        <v>8.048</v>
      </c>
      <c r="F108" s="220"/>
      <c r="G108" s="220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210</v>
      </c>
      <c r="AH108" s="210">
        <v>2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17"/>
      <c r="B109" s="218"/>
      <c r="C109" s="261" t="s">
        <v>329</v>
      </c>
      <c r="D109" s="251"/>
      <c r="E109" s="252">
        <v>0.53100000000000003</v>
      </c>
      <c r="F109" s="220"/>
      <c r="G109" s="220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210</v>
      </c>
      <c r="AH109" s="210">
        <v>2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17"/>
      <c r="B110" s="218"/>
      <c r="C110" s="261" t="s">
        <v>330</v>
      </c>
      <c r="D110" s="251"/>
      <c r="E110" s="252">
        <v>2</v>
      </c>
      <c r="F110" s="220"/>
      <c r="G110" s="220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10"/>
      <c r="Z110" s="210"/>
      <c r="AA110" s="210"/>
      <c r="AB110" s="210"/>
      <c r="AC110" s="210"/>
      <c r="AD110" s="210"/>
      <c r="AE110" s="210"/>
      <c r="AF110" s="210"/>
      <c r="AG110" s="210" t="s">
        <v>210</v>
      </c>
      <c r="AH110" s="210">
        <v>2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17"/>
      <c r="B111" s="218"/>
      <c r="C111" s="261" t="s">
        <v>331</v>
      </c>
      <c r="D111" s="251"/>
      <c r="E111" s="252">
        <v>5.5</v>
      </c>
      <c r="F111" s="220"/>
      <c r="G111" s="220"/>
      <c r="H111" s="220"/>
      <c r="I111" s="220"/>
      <c r="J111" s="220"/>
      <c r="K111" s="220"/>
      <c r="L111" s="220"/>
      <c r="M111" s="220"/>
      <c r="N111" s="219"/>
      <c r="O111" s="219"/>
      <c r="P111" s="219"/>
      <c r="Q111" s="219"/>
      <c r="R111" s="220"/>
      <c r="S111" s="220"/>
      <c r="T111" s="220"/>
      <c r="U111" s="220"/>
      <c r="V111" s="220"/>
      <c r="W111" s="220"/>
      <c r="X111" s="22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210</v>
      </c>
      <c r="AH111" s="210">
        <v>2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17"/>
      <c r="B112" s="218"/>
      <c r="C112" s="261" t="s">
        <v>332</v>
      </c>
      <c r="D112" s="251"/>
      <c r="E112" s="252">
        <v>2.0145</v>
      </c>
      <c r="F112" s="220"/>
      <c r="G112" s="220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210"/>
      <c r="Z112" s="210"/>
      <c r="AA112" s="210"/>
      <c r="AB112" s="210"/>
      <c r="AC112" s="210"/>
      <c r="AD112" s="210"/>
      <c r="AE112" s="210"/>
      <c r="AF112" s="210"/>
      <c r="AG112" s="210" t="s">
        <v>210</v>
      </c>
      <c r="AH112" s="210">
        <v>2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17"/>
      <c r="B113" s="218"/>
      <c r="C113" s="261" t="s">
        <v>333</v>
      </c>
      <c r="D113" s="251"/>
      <c r="E113" s="252">
        <v>5.08</v>
      </c>
      <c r="F113" s="220"/>
      <c r="G113" s="220"/>
      <c r="H113" s="220"/>
      <c r="I113" s="220"/>
      <c r="J113" s="220"/>
      <c r="K113" s="220"/>
      <c r="L113" s="220"/>
      <c r="M113" s="220"/>
      <c r="N113" s="219"/>
      <c r="O113" s="219"/>
      <c r="P113" s="219"/>
      <c r="Q113" s="219"/>
      <c r="R113" s="220"/>
      <c r="S113" s="220"/>
      <c r="T113" s="220"/>
      <c r="U113" s="220"/>
      <c r="V113" s="220"/>
      <c r="W113" s="220"/>
      <c r="X113" s="220"/>
      <c r="Y113" s="210"/>
      <c r="Z113" s="210"/>
      <c r="AA113" s="210"/>
      <c r="AB113" s="210"/>
      <c r="AC113" s="210"/>
      <c r="AD113" s="210"/>
      <c r="AE113" s="210"/>
      <c r="AF113" s="210"/>
      <c r="AG113" s="210" t="s">
        <v>210</v>
      </c>
      <c r="AH113" s="210">
        <v>2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17"/>
      <c r="B114" s="218"/>
      <c r="C114" s="261" t="s">
        <v>334</v>
      </c>
      <c r="D114" s="251"/>
      <c r="E114" s="252">
        <v>4.32</v>
      </c>
      <c r="F114" s="220"/>
      <c r="G114" s="220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10"/>
      <c r="Z114" s="210"/>
      <c r="AA114" s="210"/>
      <c r="AB114" s="210"/>
      <c r="AC114" s="210"/>
      <c r="AD114" s="210"/>
      <c r="AE114" s="210"/>
      <c r="AF114" s="210"/>
      <c r="AG114" s="210" t="s">
        <v>210</v>
      </c>
      <c r="AH114" s="210">
        <v>2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17"/>
      <c r="B115" s="218"/>
      <c r="C115" s="260" t="s">
        <v>335</v>
      </c>
      <c r="D115" s="251"/>
      <c r="E115" s="252"/>
      <c r="F115" s="220"/>
      <c r="G115" s="220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10"/>
      <c r="Z115" s="210"/>
      <c r="AA115" s="210"/>
      <c r="AB115" s="210"/>
      <c r="AC115" s="210"/>
      <c r="AD115" s="210"/>
      <c r="AE115" s="210"/>
      <c r="AF115" s="210"/>
      <c r="AG115" s="210" t="s">
        <v>210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17"/>
      <c r="B116" s="218"/>
      <c r="C116" s="259" t="s">
        <v>336</v>
      </c>
      <c r="D116" s="249"/>
      <c r="E116" s="250">
        <v>82.098939999999999</v>
      </c>
      <c r="F116" s="220"/>
      <c r="G116" s="220"/>
      <c r="H116" s="220"/>
      <c r="I116" s="220"/>
      <c r="J116" s="220"/>
      <c r="K116" s="220"/>
      <c r="L116" s="220"/>
      <c r="M116" s="220"/>
      <c r="N116" s="219"/>
      <c r="O116" s="219"/>
      <c r="P116" s="219"/>
      <c r="Q116" s="219"/>
      <c r="R116" s="220"/>
      <c r="S116" s="220"/>
      <c r="T116" s="220"/>
      <c r="U116" s="220"/>
      <c r="V116" s="220"/>
      <c r="W116" s="220"/>
      <c r="X116" s="220"/>
      <c r="Y116" s="210"/>
      <c r="Z116" s="210"/>
      <c r="AA116" s="210"/>
      <c r="AB116" s="210"/>
      <c r="AC116" s="210"/>
      <c r="AD116" s="210"/>
      <c r="AE116" s="210"/>
      <c r="AF116" s="210"/>
      <c r="AG116" s="210" t="s">
        <v>210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ht="20.399999999999999" outlineLevel="1" x14ac:dyDescent="0.25">
      <c r="A117" s="228">
        <v>30</v>
      </c>
      <c r="B117" s="229" t="s">
        <v>337</v>
      </c>
      <c r="C117" s="245" t="s">
        <v>338</v>
      </c>
      <c r="D117" s="230" t="s">
        <v>213</v>
      </c>
      <c r="E117" s="231">
        <v>356.67349999999999</v>
      </c>
      <c r="F117" s="232"/>
      <c r="G117" s="233">
        <f>ROUND(E117*F117,2)</f>
        <v>0</v>
      </c>
      <c r="H117" s="232"/>
      <c r="I117" s="233">
        <f>ROUND(E117*H117,2)</f>
        <v>0</v>
      </c>
      <c r="J117" s="232"/>
      <c r="K117" s="233">
        <f>ROUND(E117*J117,2)</f>
        <v>0</v>
      </c>
      <c r="L117" s="233">
        <v>21</v>
      </c>
      <c r="M117" s="233">
        <f>G117*(1+L117/100)</f>
        <v>0</v>
      </c>
      <c r="N117" s="231">
        <v>3.5500000000000002E-3</v>
      </c>
      <c r="O117" s="231">
        <f>ROUND(E117*N117,2)</f>
        <v>1.27</v>
      </c>
      <c r="P117" s="231">
        <v>0</v>
      </c>
      <c r="Q117" s="231">
        <f>ROUND(E117*P117,2)</f>
        <v>0</v>
      </c>
      <c r="R117" s="233" t="s">
        <v>201</v>
      </c>
      <c r="S117" s="233" t="s">
        <v>181</v>
      </c>
      <c r="T117" s="234" t="s">
        <v>181</v>
      </c>
      <c r="U117" s="220">
        <v>0.17</v>
      </c>
      <c r="V117" s="220">
        <f>ROUND(E117*U117,2)</f>
        <v>60.63</v>
      </c>
      <c r="W117" s="220"/>
      <c r="X117" s="220" t="s">
        <v>202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203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17"/>
      <c r="B118" s="218"/>
      <c r="C118" s="259" t="s">
        <v>339</v>
      </c>
      <c r="D118" s="249"/>
      <c r="E118" s="250"/>
      <c r="F118" s="220"/>
      <c r="G118" s="220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10"/>
      <c r="Z118" s="210"/>
      <c r="AA118" s="210"/>
      <c r="AB118" s="210"/>
      <c r="AC118" s="210"/>
      <c r="AD118" s="210"/>
      <c r="AE118" s="210"/>
      <c r="AF118" s="210"/>
      <c r="AG118" s="210" t="s">
        <v>210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5">
      <c r="A119" s="217"/>
      <c r="B119" s="218"/>
      <c r="C119" s="259" t="s">
        <v>340</v>
      </c>
      <c r="D119" s="249"/>
      <c r="E119" s="250"/>
      <c r="F119" s="220"/>
      <c r="G119" s="220"/>
      <c r="H119" s="220"/>
      <c r="I119" s="220"/>
      <c r="J119" s="220"/>
      <c r="K119" s="220"/>
      <c r="L119" s="220"/>
      <c r="M119" s="220"/>
      <c r="N119" s="219"/>
      <c r="O119" s="219"/>
      <c r="P119" s="219"/>
      <c r="Q119" s="219"/>
      <c r="R119" s="220"/>
      <c r="S119" s="220"/>
      <c r="T119" s="220"/>
      <c r="U119" s="220"/>
      <c r="V119" s="220"/>
      <c r="W119" s="220"/>
      <c r="X119" s="220"/>
      <c r="Y119" s="210"/>
      <c r="Z119" s="210"/>
      <c r="AA119" s="210"/>
      <c r="AB119" s="210"/>
      <c r="AC119" s="210"/>
      <c r="AD119" s="210"/>
      <c r="AE119" s="210"/>
      <c r="AF119" s="210"/>
      <c r="AG119" s="210" t="s">
        <v>210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5">
      <c r="A120" s="217"/>
      <c r="B120" s="218"/>
      <c r="C120" s="259" t="s">
        <v>341</v>
      </c>
      <c r="D120" s="249"/>
      <c r="E120" s="250">
        <v>175.62809999999999</v>
      </c>
      <c r="F120" s="220"/>
      <c r="G120" s="220"/>
      <c r="H120" s="220"/>
      <c r="I120" s="220"/>
      <c r="J120" s="220"/>
      <c r="K120" s="220"/>
      <c r="L120" s="220"/>
      <c r="M120" s="220"/>
      <c r="N120" s="219"/>
      <c r="O120" s="219"/>
      <c r="P120" s="219"/>
      <c r="Q120" s="219"/>
      <c r="R120" s="220"/>
      <c r="S120" s="220"/>
      <c r="T120" s="220"/>
      <c r="U120" s="220"/>
      <c r="V120" s="220"/>
      <c r="W120" s="220"/>
      <c r="X120" s="220"/>
      <c r="Y120" s="210"/>
      <c r="Z120" s="210"/>
      <c r="AA120" s="210"/>
      <c r="AB120" s="210"/>
      <c r="AC120" s="210"/>
      <c r="AD120" s="210"/>
      <c r="AE120" s="210"/>
      <c r="AF120" s="210"/>
      <c r="AG120" s="210" t="s">
        <v>210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5">
      <c r="A121" s="217"/>
      <c r="B121" s="218"/>
      <c r="C121" s="259" t="s">
        <v>342</v>
      </c>
      <c r="D121" s="249"/>
      <c r="E121" s="250">
        <v>16.021999999999998</v>
      </c>
      <c r="F121" s="220"/>
      <c r="G121" s="220"/>
      <c r="H121" s="220"/>
      <c r="I121" s="220"/>
      <c r="J121" s="220"/>
      <c r="K121" s="220"/>
      <c r="L121" s="220"/>
      <c r="M121" s="220"/>
      <c r="N121" s="219"/>
      <c r="O121" s="219"/>
      <c r="P121" s="219"/>
      <c r="Q121" s="219"/>
      <c r="R121" s="220"/>
      <c r="S121" s="220"/>
      <c r="T121" s="220"/>
      <c r="U121" s="220"/>
      <c r="V121" s="220"/>
      <c r="W121" s="220"/>
      <c r="X121" s="220"/>
      <c r="Y121" s="210"/>
      <c r="Z121" s="210"/>
      <c r="AA121" s="210"/>
      <c r="AB121" s="210"/>
      <c r="AC121" s="210"/>
      <c r="AD121" s="210"/>
      <c r="AE121" s="210"/>
      <c r="AF121" s="210"/>
      <c r="AG121" s="210" t="s">
        <v>210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17"/>
      <c r="B122" s="218"/>
      <c r="C122" s="259" t="s">
        <v>343</v>
      </c>
      <c r="D122" s="249"/>
      <c r="E122" s="250">
        <v>42.091999999999999</v>
      </c>
      <c r="F122" s="220"/>
      <c r="G122" s="220"/>
      <c r="H122" s="220"/>
      <c r="I122" s="220"/>
      <c r="J122" s="220"/>
      <c r="K122" s="220"/>
      <c r="L122" s="220"/>
      <c r="M122" s="220"/>
      <c r="N122" s="219"/>
      <c r="O122" s="219"/>
      <c r="P122" s="219"/>
      <c r="Q122" s="219"/>
      <c r="R122" s="220"/>
      <c r="S122" s="220"/>
      <c r="T122" s="220"/>
      <c r="U122" s="220"/>
      <c r="V122" s="220"/>
      <c r="W122" s="220"/>
      <c r="X122" s="220"/>
      <c r="Y122" s="210"/>
      <c r="Z122" s="210"/>
      <c r="AA122" s="210"/>
      <c r="AB122" s="210"/>
      <c r="AC122" s="210"/>
      <c r="AD122" s="210"/>
      <c r="AE122" s="210"/>
      <c r="AF122" s="210"/>
      <c r="AG122" s="210" t="s">
        <v>210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5">
      <c r="A123" s="217"/>
      <c r="B123" s="218"/>
      <c r="C123" s="259" t="s">
        <v>344</v>
      </c>
      <c r="D123" s="249"/>
      <c r="E123" s="250">
        <v>27.948</v>
      </c>
      <c r="F123" s="220"/>
      <c r="G123" s="220"/>
      <c r="H123" s="220"/>
      <c r="I123" s="220"/>
      <c r="J123" s="220"/>
      <c r="K123" s="220"/>
      <c r="L123" s="220"/>
      <c r="M123" s="220"/>
      <c r="N123" s="219"/>
      <c r="O123" s="219"/>
      <c r="P123" s="219"/>
      <c r="Q123" s="219"/>
      <c r="R123" s="220"/>
      <c r="S123" s="220"/>
      <c r="T123" s="220"/>
      <c r="U123" s="220"/>
      <c r="V123" s="220"/>
      <c r="W123" s="220"/>
      <c r="X123" s="220"/>
      <c r="Y123" s="210"/>
      <c r="Z123" s="210"/>
      <c r="AA123" s="210"/>
      <c r="AB123" s="210"/>
      <c r="AC123" s="210"/>
      <c r="AD123" s="210"/>
      <c r="AE123" s="210"/>
      <c r="AF123" s="210"/>
      <c r="AG123" s="210" t="s">
        <v>210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5">
      <c r="A124" s="217"/>
      <c r="B124" s="218"/>
      <c r="C124" s="259" t="s">
        <v>345</v>
      </c>
      <c r="D124" s="249"/>
      <c r="E124" s="250">
        <v>72.483400000000003</v>
      </c>
      <c r="F124" s="220"/>
      <c r="G124" s="220"/>
      <c r="H124" s="220"/>
      <c r="I124" s="220"/>
      <c r="J124" s="220"/>
      <c r="K124" s="220"/>
      <c r="L124" s="220"/>
      <c r="M124" s="220"/>
      <c r="N124" s="219"/>
      <c r="O124" s="219"/>
      <c r="P124" s="219"/>
      <c r="Q124" s="219"/>
      <c r="R124" s="220"/>
      <c r="S124" s="220"/>
      <c r="T124" s="220"/>
      <c r="U124" s="220"/>
      <c r="V124" s="220"/>
      <c r="W124" s="220"/>
      <c r="X124" s="22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210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5">
      <c r="A125" s="217"/>
      <c r="B125" s="218"/>
      <c r="C125" s="259" t="s">
        <v>346</v>
      </c>
      <c r="D125" s="249"/>
      <c r="E125" s="250">
        <v>22.5</v>
      </c>
      <c r="F125" s="220"/>
      <c r="G125" s="220"/>
      <c r="H125" s="220"/>
      <c r="I125" s="220"/>
      <c r="J125" s="220"/>
      <c r="K125" s="220"/>
      <c r="L125" s="220"/>
      <c r="M125" s="220"/>
      <c r="N125" s="219"/>
      <c r="O125" s="219"/>
      <c r="P125" s="219"/>
      <c r="Q125" s="219"/>
      <c r="R125" s="220"/>
      <c r="S125" s="220"/>
      <c r="T125" s="220"/>
      <c r="U125" s="220"/>
      <c r="V125" s="220"/>
      <c r="W125" s="220"/>
      <c r="X125" s="220"/>
      <c r="Y125" s="210"/>
      <c r="Z125" s="210"/>
      <c r="AA125" s="210"/>
      <c r="AB125" s="210"/>
      <c r="AC125" s="210"/>
      <c r="AD125" s="210"/>
      <c r="AE125" s="210"/>
      <c r="AF125" s="210"/>
      <c r="AG125" s="210" t="s">
        <v>210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28">
        <v>31</v>
      </c>
      <c r="B126" s="229" t="s">
        <v>347</v>
      </c>
      <c r="C126" s="245" t="s">
        <v>348</v>
      </c>
      <c r="D126" s="230" t="s">
        <v>213</v>
      </c>
      <c r="E126" s="231">
        <v>27.316500000000001</v>
      </c>
      <c r="F126" s="232"/>
      <c r="G126" s="233">
        <f>ROUND(E126*F126,2)</f>
        <v>0</v>
      </c>
      <c r="H126" s="232"/>
      <c r="I126" s="233">
        <f>ROUND(E126*H126,2)</f>
        <v>0</v>
      </c>
      <c r="J126" s="232"/>
      <c r="K126" s="233">
        <f>ROUND(E126*J126,2)</f>
        <v>0</v>
      </c>
      <c r="L126" s="233">
        <v>21</v>
      </c>
      <c r="M126" s="233">
        <f>G126*(1+L126/100)</f>
        <v>0</v>
      </c>
      <c r="N126" s="231">
        <v>5.3690000000000002E-2</v>
      </c>
      <c r="O126" s="231">
        <f>ROUND(E126*N126,2)</f>
        <v>1.47</v>
      </c>
      <c r="P126" s="231">
        <v>0</v>
      </c>
      <c r="Q126" s="231">
        <f>ROUND(E126*P126,2)</f>
        <v>0</v>
      </c>
      <c r="R126" s="233" t="s">
        <v>201</v>
      </c>
      <c r="S126" s="233" t="s">
        <v>181</v>
      </c>
      <c r="T126" s="234" t="s">
        <v>181</v>
      </c>
      <c r="U126" s="220">
        <v>1.18</v>
      </c>
      <c r="V126" s="220">
        <f>ROUND(E126*U126,2)</f>
        <v>32.229999999999997</v>
      </c>
      <c r="W126" s="220"/>
      <c r="X126" s="220" t="s">
        <v>202</v>
      </c>
      <c r="Y126" s="210"/>
      <c r="Z126" s="210"/>
      <c r="AA126" s="210"/>
      <c r="AB126" s="210"/>
      <c r="AC126" s="210"/>
      <c r="AD126" s="210"/>
      <c r="AE126" s="210"/>
      <c r="AF126" s="210"/>
      <c r="AG126" s="210" t="s">
        <v>203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5">
      <c r="A127" s="217"/>
      <c r="B127" s="218"/>
      <c r="C127" s="258" t="s">
        <v>349</v>
      </c>
      <c r="D127" s="253"/>
      <c r="E127" s="253"/>
      <c r="F127" s="253"/>
      <c r="G127" s="253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10"/>
      <c r="Z127" s="210"/>
      <c r="AA127" s="210"/>
      <c r="AB127" s="210"/>
      <c r="AC127" s="210"/>
      <c r="AD127" s="210"/>
      <c r="AE127" s="210"/>
      <c r="AF127" s="210"/>
      <c r="AG127" s="210" t="s">
        <v>205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54" t="str">
        <f>C127</f>
        <v>okenního nebo dveřního, z pomocného pracovního lešení o výšce podlahy do 1900 mm a pro zatížení do 1,5 kPa,</v>
      </c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17"/>
      <c r="B128" s="218"/>
      <c r="C128" s="259" t="s">
        <v>350</v>
      </c>
      <c r="D128" s="249"/>
      <c r="E128" s="250">
        <v>10.115</v>
      </c>
      <c r="F128" s="220"/>
      <c r="G128" s="220"/>
      <c r="H128" s="220"/>
      <c r="I128" s="220"/>
      <c r="J128" s="220"/>
      <c r="K128" s="220"/>
      <c r="L128" s="220"/>
      <c r="M128" s="220"/>
      <c r="N128" s="219"/>
      <c r="O128" s="219"/>
      <c r="P128" s="219"/>
      <c r="Q128" s="219"/>
      <c r="R128" s="220"/>
      <c r="S128" s="220"/>
      <c r="T128" s="220"/>
      <c r="U128" s="220"/>
      <c r="V128" s="220"/>
      <c r="W128" s="220"/>
      <c r="X128" s="220"/>
      <c r="Y128" s="210"/>
      <c r="Z128" s="210"/>
      <c r="AA128" s="210"/>
      <c r="AB128" s="210"/>
      <c r="AC128" s="210"/>
      <c r="AD128" s="210"/>
      <c r="AE128" s="210"/>
      <c r="AF128" s="210"/>
      <c r="AG128" s="210" t="s">
        <v>210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5">
      <c r="A129" s="217"/>
      <c r="B129" s="218"/>
      <c r="C129" s="259" t="s">
        <v>351</v>
      </c>
      <c r="D129" s="249"/>
      <c r="E129" s="250">
        <v>8.2675000000000001</v>
      </c>
      <c r="F129" s="220"/>
      <c r="G129" s="220"/>
      <c r="H129" s="220"/>
      <c r="I129" s="220"/>
      <c r="J129" s="220"/>
      <c r="K129" s="220"/>
      <c r="L129" s="220"/>
      <c r="M129" s="220"/>
      <c r="N129" s="219"/>
      <c r="O129" s="219"/>
      <c r="P129" s="219"/>
      <c r="Q129" s="219"/>
      <c r="R129" s="220"/>
      <c r="S129" s="220"/>
      <c r="T129" s="220"/>
      <c r="U129" s="220"/>
      <c r="V129" s="220"/>
      <c r="W129" s="220"/>
      <c r="X129" s="220"/>
      <c r="Y129" s="210"/>
      <c r="Z129" s="210"/>
      <c r="AA129" s="210"/>
      <c r="AB129" s="210"/>
      <c r="AC129" s="210"/>
      <c r="AD129" s="210"/>
      <c r="AE129" s="210"/>
      <c r="AF129" s="210"/>
      <c r="AG129" s="210" t="s">
        <v>210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17"/>
      <c r="B130" s="218"/>
      <c r="C130" s="259" t="s">
        <v>352</v>
      </c>
      <c r="D130" s="249"/>
      <c r="E130" s="250">
        <v>8.9339999999999993</v>
      </c>
      <c r="F130" s="220"/>
      <c r="G130" s="220"/>
      <c r="H130" s="220"/>
      <c r="I130" s="220"/>
      <c r="J130" s="220"/>
      <c r="K130" s="220"/>
      <c r="L130" s="220"/>
      <c r="M130" s="220"/>
      <c r="N130" s="219"/>
      <c r="O130" s="219"/>
      <c r="P130" s="219"/>
      <c r="Q130" s="219"/>
      <c r="R130" s="220"/>
      <c r="S130" s="220"/>
      <c r="T130" s="220"/>
      <c r="U130" s="220"/>
      <c r="V130" s="220"/>
      <c r="W130" s="220"/>
      <c r="X130" s="220"/>
      <c r="Y130" s="210"/>
      <c r="Z130" s="210"/>
      <c r="AA130" s="210"/>
      <c r="AB130" s="210"/>
      <c r="AC130" s="210"/>
      <c r="AD130" s="210"/>
      <c r="AE130" s="210"/>
      <c r="AF130" s="210"/>
      <c r="AG130" s="210" t="s">
        <v>210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5">
      <c r="A131" s="228">
        <v>32</v>
      </c>
      <c r="B131" s="229" t="s">
        <v>353</v>
      </c>
      <c r="C131" s="245" t="s">
        <v>354</v>
      </c>
      <c r="D131" s="230" t="s">
        <v>213</v>
      </c>
      <c r="E131" s="231">
        <v>100</v>
      </c>
      <c r="F131" s="232"/>
      <c r="G131" s="233">
        <f>ROUND(E131*F131,2)</f>
        <v>0</v>
      </c>
      <c r="H131" s="232"/>
      <c r="I131" s="233">
        <f>ROUND(E131*H131,2)</f>
        <v>0</v>
      </c>
      <c r="J131" s="232"/>
      <c r="K131" s="233">
        <f>ROUND(E131*J131,2)</f>
        <v>0</v>
      </c>
      <c r="L131" s="233">
        <v>21</v>
      </c>
      <c r="M131" s="233">
        <f>G131*(1+L131/100)</f>
        <v>0</v>
      </c>
      <c r="N131" s="231">
        <v>3.6099999999999999E-3</v>
      </c>
      <c r="O131" s="231">
        <f>ROUND(E131*N131,2)</f>
        <v>0.36</v>
      </c>
      <c r="P131" s="231">
        <v>0</v>
      </c>
      <c r="Q131" s="231">
        <f>ROUND(E131*P131,2)</f>
        <v>0</v>
      </c>
      <c r="R131" s="233" t="s">
        <v>214</v>
      </c>
      <c r="S131" s="233" t="s">
        <v>181</v>
      </c>
      <c r="T131" s="234" t="s">
        <v>181</v>
      </c>
      <c r="U131" s="220">
        <v>0.36</v>
      </c>
      <c r="V131" s="220">
        <f>ROUND(E131*U131,2)</f>
        <v>36</v>
      </c>
      <c r="W131" s="220"/>
      <c r="X131" s="220" t="s">
        <v>202</v>
      </c>
      <c r="Y131" s="210"/>
      <c r="Z131" s="210"/>
      <c r="AA131" s="210"/>
      <c r="AB131" s="210"/>
      <c r="AC131" s="210"/>
      <c r="AD131" s="210"/>
      <c r="AE131" s="210"/>
      <c r="AF131" s="210"/>
      <c r="AG131" s="210" t="s">
        <v>203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5">
      <c r="A132" s="217"/>
      <c r="B132" s="218"/>
      <c r="C132" s="259" t="s">
        <v>355</v>
      </c>
      <c r="D132" s="249"/>
      <c r="E132" s="250">
        <v>100</v>
      </c>
      <c r="F132" s="220"/>
      <c r="G132" s="220"/>
      <c r="H132" s="220"/>
      <c r="I132" s="220"/>
      <c r="J132" s="220"/>
      <c r="K132" s="220"/>
      <c r="L132" s="220"/>
      <c r="M132" s="220"/>
      <c r="N132" s="219"/>
      <c r="O132" s="219"/>
      <c r="P132" s="219"/>
      <c r="Q132" s="219"/>
      <c r="R132" s="220"/>
      <c r="S132" s="220"/>
      <c r="T132" s="220"/>
      <c r="U132" s="220"/>
      <c r="V132" s="220"/>
      <c r="W132" s="220"/>
      <c r="X132" s="220"/>
      <c r="Y132" s="210"/>
      <c r="Z132" s="210"/>
      <c r="AA132" s="210"/>
      <c r="AB132" s="210"/>
      <c r="AC132" s="210"/>
      <c r="AD132" s="210"/>
      <c r="AE132" s="210"/>
      <c r="AF132" s="210"/>
      <c r="AG132" s="210" t="s">
        <v>210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x14ac:dyDescent="0.25">
      <c r="A133" s="222" t="s">
        <v>176</v>
      </c>
      <c r="B133" s="223" t="s">
        <v>92</v>
      </c>
      <c r="C133" s="243" t="s">
        <v>93</v>
      </c>
      <c r="D133" s="224"/>
      <c r="E133" s="225"/>
      <c r="F133" s="226"/>
      <c r="G133" s="226">
        <f>SUMIF(AG134:AG149,"&lt;&gt;NOR",G134:G149)</f>
        <v>0</v>
      </c>
      <c r="H133" s="226"/>
      <c r="I133" s="226">
        <f>SUM(I134:I149)</f>
        <v>0</v>
      </c>
      <c r="J133" s="226"/>
      <c r="K133" s="226">
        <f>SUM(K134:K149)</f>
        <v>0</v>
      </c>
      <c r="L133" s="226"/>
      <c r="M133" s="226">
        <f>SUM(M134:M149)</f>
        <v>0</v>
      </c>
      <c r="N133" s="225"/>
      <c r="O133" s="225">
        <f>SUM(O134:O149)</f>
        <v>4.7700000000000005</v>
      </c>
      <c r="P133" s="225"/>
      <c r="Q133" s="225">
        <f>SUM(Q134:Q149)</f>
        <v>0</v>
      </c>
      <c r="R133" s="226"/>
      <c r="S133" s="226"/>
      <c r="T133" s="227"/>
      <c r="U133" s="221"/>
      <c r="V133" s="221">
        <f>SUM(V134:V149)</f>
        <v>194.05999999999997</v>
      </c>
      <c r="W133" s="221"/>
      <c r="X133" s="221"/>
      <c r="AG133" t="s">
        <v>177</v>
      </c>
    </row>
    <row r="134" spans="1:60" ht="20.399999999999999" outlineLevel="1" x14ac:dyDescent="0.25">
      <c r="A134" s="228">
        <v>33</v>
      </c>
      <c r="B134" s="229" t="s">
        <v>356</v>
      </c>
      <c r="C134" s="245" t="s">
        <v>357</v>
      </c>
      <c r="D134" s="230" t="s">
        <v>213</v>
      </c>
      <c r="E134" s="231">
        <v>89.32</v>
      </c>
      <c r="F134" s="232"/>
      <c r="G134" s="233">
        <f>ROUND(E134*F134,2)</f>
        <v>0</v>
      </c>
      <c r="H134" s="232"/>
      <c r="I134" s="233">
        <f>ROUND(E134*H134,2)</f>
        <v>0</v>
      </c>
      <c r="J134" s="232"/>
      <c r="K134" s="233">
        <f>ROUND(E134*J134,2)</f>
        <v>0</v>
      </c>
      <c r="L134" s="233">
        <v>21</v>
      </c>
      <c r="M134" s="233">
        <f>G134*(1+L134/100)</f>
        <v>0</v>
      </c>
      <c r="N134" s="231">
        <v>3.2809999999999999E-2</v>
      </c>
      <c r="O134" s="231">
        <f>ROUND(E134*N134,2)</f>
        <v>2.93</v>
      </c>
      <c r="P134" s="231">
        <v>0</v>
      </c>
      <c r="Q134" s="231">
        <f>ROUND(E134*P134,2)</f>
        <v>0</v>
      </c>
      <c r="R134" s="233" t="s">
        <v>214</v>
      </c>
      <c r="S134" s="233" t="s">
        <v>181</v>
      </c>
      <c r="T134" s="234" t="s">
        <v>181</v>
      </c>
      <c r="U134" s="220">
        <v>1.4157999999999999</v>
      </c>
      <c r="V134" s="220">
        <f>ROUND(E134*U134,2)</f>
        <v>126.46</v>
      </c>
      <c r="W134" s="220"/>
      <c r="X134" s="220" t="s">
        <v>202</v>
      </c>
      <c r="Y134" s="210"/>
      <c r="Z134" s="210"/>
      <c r="AA134" s="210"/>
      <c r="AB134" s="210"/>
      <c r="AC134" s="210"/>
      <c r="AD134" s="210"/>
      <c r="AE134" s="210"/>
      <c r="AF134" s="210"/>
      <c r="AG134" s="210" t="s">
        <v>203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ht="21" outlineLevel="1" x14ac:dyDescent="0.25">
      <c r="A135" s="217"/>
      <c r="B135" s="218"/>
      <c r="C135" s="258" t="s">
        <v>358</v>
      </c>
      <c r="D135" s="253"/>
      <c r="E135" s="253"/>
      <c r="F135" s="253"/>
      <c r="G135" s="253"/>
      <c r="H135" s="220"/>
      <c r="I135" s="220"/>
      <c r="J135" s="220"/>
      <c r="K135" s="220"/>
      <c r="L135" s="220"/>
      <c r="M135" s="220"/>
      <c r="N135" s="219"/>
      <c r="O135" s="219"/>
      <c r="P135" s="219"/>
      <c r="Q135" s="219"/>
      <c r="R135" s="220"/>
      <c r="S135" s="220"/>
      <c r="T135" s="220"/>
      <c r="U135" s="220"/>
      <c r="V135" s="220"/>
      <c r="W135" s="220"/>
      <c r="X135" s="220"/>
      <c r="Y135" s="210"/>
      <c r="Z135" s="210"/>
      <c r="AA135" s="210"/>
      <c r="AB135" s="210"/>
      <c r="AC135" s="210"/>
      <c r="AD135" s="210"/>
      <c r="AE135" s="210"/>
      <c r="AF135" s="210"/>
      <c r="AG135" s="210" t="s">
        <v>205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54" t="str">
        <f>C135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v>
      </c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5">
      <c r="A136" s="217"/>
      <c r="B136" s="218"/>
      <c r="C136" s="262" t="s">
        <v>359</v>
      </c>
      <c r="D136" s="255"/>
      <c r="E136" s="255"/>
      <c r="F136" s="255"/>
      <c r="G136" s="255"/>
      <c r="H136" s="220"/>
      <c r="I136" s="220"/>
      <c r="J136" s="220"/>
      <c r="K136" s="220"/>
      <c r="L136" s="220"/>
      <c r="M136" s="220"/>
      <c r="N136" s="219"/>
      <c r="O136" s="219"/>
      <c r="P136" s="219"/>
      <c r="Q136" s="219"/>
      <c r="R136" s="220"/>
      <c r="S136" s="220"/>
      <c r="T136" s="220"/>
      <c r="U136" s="220"/>
      <c r="V136" s="220"/>
      <c r="W136" s="220"/>
      <c r="X136" s="22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205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5">
      <c r="A137" s="217"/>
      <c r="B137" s="218"/>
      <c r="C137" s="259" t="s">
        <v>360</v>
      </c>
      <c r="D137" s="249"/>
      <c r="E137" s="250">
        <v>89.32</v>
      </c>
      <c r="F137" s="220"/>
      <c r="G137" s="220"/>
      <c r="H137" s="220"/>
      <c r="I137" s="220"/>
      <c r="J137" s="220"/>
      <c r="K137" s="220"/>
      <c r="L137" s="220"/>
      <c r="M137" s="220"/>
      <c r="N137" s="219"/>
      <c r="O137" s="219"/>
      <c r="P137" s="219"/>
      <c r="Q137" s="219"/>
      <c r="R137" s="220"/>
      <c r="S137" s="220"/>
      <c r="T137" s="220"/>
      <c r="U137" s="220"/>
      <c r="V137" s="220"/>
      <c r="W137" s="220"/>
      <c r="X137" s="220"/>
      <c r="Y137" s="210"/>
      <c r="Z137" s="210"/>
      <c r="AA137" s="210"/>
      <c r="AB137" s="210"/>
      <c r="AC137" s="210"/>
      <c r="AD137" s="210"/>
      <c r="AE137" s="210"/>
      <c r="AF137" s="210"/>
      <c r="AG137" s="210" t="s">
        <v>210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ht="20.399999999999999" outlineLevel="1" x14ac:dyDescent="0.25">
      <c r="A138" s="228">
        <v>34</v>
      </c>
      <c r="B138" s="229" t="s">
        <v>361</v>
      </c>
      <c r="C138" s="245" t="s">
        <v>362</v>
      </c>
      <c r="D138" s="230" t="s">
        <v>213</v>
      </c>
      <c r="E138" s="231">
        <v>43.34178</v>
      </c>
      <c r="F138" s="232"/>
      <c r="G138" s="233">
        <f>ROUND(E138*F138,2)</f>
        <v>0</v>
      </c>
      <c r="H138" s="232"/>
      <c r="I138" s="233">
        <f>ROUND(E138*H138,2)</f>
        <v>0</v>
      </c>
      <c r="J138" s="232"/>
      <c r="K138" s="233">
        <f>ROUND(E138*J138,2)</f>
        <v>0</v>
      </c>
      <c r="L138" s="233">
        <v>21</v>
      </c>
      <c r="M138" s="233">
        <f>G138*(1+L138/100)</f>
        <v>0</v>
      </c>
      <c r="N138" s="231">
        <v>4.095E-2</v>
      </c>
      <c r="O138" s="231">
        <f>ROUND(E138*N138,2)</f>
        <v>1.77</v>
      </c>
      <c r="P138" s="231">
        <v>0</v>
      </c>
      <c r="Q138" s="231">
        <f>ROUND(E138*P138,2)</f>
        <v>0</v>
      </c>
      <c r="R138" s="233" t="s">
        <v>214</v>
      </c>
      <c r="S138" s="233" t="s">
        <v>181</v>
      </c>
      <c r="T138" s="234" t="s">
        <v>181</v>
      </c>
      <c r="U138" s="220">
        <v>1.52</v>
      </c>
      <c r="V138" s="220">
        <f>ROUND(E138*U138,2)</f>
        <v>65.88</v>
      </c>
      <c r="W138" s="220"/>
      <c r="X138" s="220" t="s">
        <v>202</v>
      </c>
      <c r="Y138" s="210"/>
      <c r="Z138" s="210"/>
      <c r="AA138" s="210"/>
      <c r="AB138" s="210"/>
      <c r="AC138" s="210"/>
      <c r="AD138" s="210"/>
      <c r="AE138" s="210"/>
      <c r="AF138" s="210"/>
      <c r="AG138" s="210" t="s">
        <v>203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5">
      <c r="A139" s="217"/>
      <c r="B139" s="218"/>
      <c r="C139" s="258" t="s">
        <v>363</v>
      </c>
      <c r="D139" s="253"/>
      <c r="E139" s="253"/>
      <c r="F139" s="253"/>
      <c r="G139" s="253"/>
      <c r="H139" s="220"/>
      <c r="I139" s="220"/>
      <c r="J139" s="220"/>
      <c r="K139" s="220"/>
      <c r="L139" s="220"/>
      <c r="M139" s="220"/>
      <c r="N139" s="219"/>
      <c r="O139" s="219"/>
      <c r="P139" s="219"/>
      <c r="Q139" s="219"/>
      <c r="R139" s="220"/>
      <c r="S139" s="220"/>
      <c r="T139" s="220"/>
      <c r="U139" s="220"/>
      <c r="V139" s="220"/>
      <c r="W139" s="220"/>
      <c r="X139" s="220"/>
      <c r="Y139" s="210"/>
      <c r="Z139" s="210"/>
      <c r="AA139" s="210"/>
      <c r="AB139" s="210"/>
      <c r="AC139" s="210"/>
      <c r="AD139" s="210"/>
      <c r="AE139" s="210"/>
      <c r="AF139" s="210"/>
      <c r="AG139" s="210" t="s">
        <v>205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5">
      <c r="A140" s="217"/>
      <c r="B140" s="218"/>
      <c r="C140" s="259" t="s">
        <v>364</v>
      </c>
      <c r="D140" s="249"/>
      <c r="E140" s="250">
        <v>43.34178</v>
      </c>
      <c r="F140" s="220"/>
      <c r="G140" s="220"/>
      <c r="H140" s="220"/>
      <c r="I140" s="220"/>
      <c r="J140" s="220"/>
      <c r="K140" s="220"/>
      <c r="L140" s="220"/>
      <c r="M140" s="220"/>
      <c r="N140" s="219"/>
      <c r="O140" s="219"/>
      <c r="P140" s="219"/>
      <c r="Q140" s="219"/>
      <c r="R140" s="220"/>
      <c r="S140" s="220"/>
      <c r="T140" s="220"/>
      <c r="U140" s="220"/>
      <c r="V140" s="220"/>
      <c r="W140" s="220"/>
      <c r="X140" s="220"/>
      <c r="Y140" s="210"/>
      <c r="Z140" s="210"/>
      <c r="AA140" s="210"/>
      <c r="AB140" s="210"/>
      <c r="AC140" s="210"/>
      <c r="AD140" s="210"/>
      <c r="AE140" s="210"/>
      <c r="AF140" s="210"/>
      <c r="AG140" s="210" t="s">
        <v>210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17"/>
      <c r="B141" s="218"/>
      <c r="C141" s="260" t="s">
        <v>320</v>
      </c>
      <c r="D141" s="251"/>
      <c r="E141" s="252"/>
      <c r="F141" s="220"/>
      <c r="G141" s="220"/>
      <c r="H141" s="220"/>
      <c r="I141" s="220"/>
      <c r="J141" s="220"/>
      <c r="K141" s="220"/>
      <c r="L141" s="220"/>
      <c r="M141" s="220"/>
      <c r="N141" s="219"/>
      <c r="O141" s="219"/>
      <c r="P141" s="219"/>
      <c r="Q141" s="219"/>
      <c r="R141" s="220"/>
      <c r="S141" s="220"/>
      <c r="T141" s="220"/>
      <c r="U141" s="220"/>
      <c r="V141" s="220"/>
      <c r="W141" s="220"/>
      <c r="X141" s="220"/>
      <c r="Y141" s="210"/>
      <c r="Z141" s="210"/>
      <c r="AA141" s="210"/>
      <c r="AB141" s="210"/>
      <c r="AC141" s="210"/>
      <c r="AD141" s="210"/>
      <c r="AE141" s="210"/>
      <c r="AF141" s="210"/>
      <c r="AG141" s="210" t="s">
        <v>210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17"/>
      <c r="B142" s="218"/>
      <c r="C142" s="261" t="s">
        <v>365</v>
      </c>
      <c r="D142" s="251"/>
      <c r="E142" s="252">
        <v>6.069</v>
      </c>
      <c r="F142" s="220"/>
      <c r="G142" s="220"/>
      <c r="H142" s="220"/>
      <c r="I142" s="220"/>
      <c r="J142" s="220"/>
      <c r="K142" s="220"/>
      <c r="L142" s="220"/>
      <c r="M142" s="220"/>
      <c r="N142" s="219"/>
      <c r="O142" s="219"/>
      <c r="P142" s="219"/>
      <c r="Q142" s="219"/>
      <c r="R142" s="220"/>
      <c r="S142" s="220"/>
      <c r="T142" s="220"/>
      <c r="U142" s="220"/>
      <c r="V142" s="220"/>
      <c r="W142" s="220"/>
      <c r="X142" s="22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210</v>
      </c>
      <c r="AH142" s="210">
        <v>2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5">
      <c r="A143" s="217"/>
      <c r="B143" s="218"/>
      <c r="C143" s="261" t="s">
        <v>366</v>
      </c>
      <c r="D143" s="251"/>
      <c r="E143" s="252">
        <v>4.9604999999999997</v>
      </c>
      <c r="F143" s="220"/>
      <c r="G143" s="220"/>
      <c r="H143" s="220"/>
      <c r="I143" s="220"/>
      <c r="J143" s="220"/>
      <c r="K143" s="220"/>
      <c r="L143" s="220"/>
      <c r="M143" s="220"/>
      <c r="N143" s="219"/>
      <c r="O143" s="219"/>
      <c r="P143" s="219"/>
      <c r="Q143" s="219"/>
      <c r="R143" s="220"/>
      <c r="S143" s="220"/>
      <c r="T143" s="220"/>
      <c r="U143" s="220"/>
      <c r="V143" s="220"/>
      <c r="W143" s="220"/>
      <c r="X143" s="220"/>
      <c r="Y143" s="210"/>
      <c r="Z143" s="210"/>
      <c r="AA143" s="210"/>
      <c r="AB143" s="210"/>
      <c r="AC143" s="210"/>
      <c r="AD143" s="210"/>
      <c r="AE143" s="210"/>
      <c r="AF143" s="210"/>
      <c r="AG143" s="210" t="s">
        <v>210</v>
      </c>
      <c r="AH143" s="210">
        <v>2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17"/>
      <c r="B144" s="218"/>
      <c r="C144" s="261" t="s">
        <v>367</v>
      </c>
      <c r="D144" s="251"/>
      <c r="E144" s="252">
        <v>9.2134999999999998</v>
      </c>
      <c r="F144" s="220"/>
      <c r="G144" s="220"/>
      <c r="H144" s="220"/>
      <c r="I144" s="220"/>
      <c r="J144" s="220"/>
      <c r="K144" s="220"/>
      <c r="L144" s="220"/>
      <c r="M144" s="220"/>
      <c r="N144" s="219"/>
      <c r="O144" s="219"/>
      <c r="P144" s="219"/>
      <c r="Q144" s="219"/>
      <c r="R144" s="220"/>
      <c r="S144" s="220"/>
      <c r="T144" s="220"/>
      <c r="U144" s="220"/>
      <c r="V144" s="220"/>
      <c r="W144" s="220"/>
      <c r="X144" s="22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210</v>
      </c>
      <c r="AH144" s="210">
        <v>2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17"/>
      <c r="B145" s="218"/>
      <c r="C145" s="261" t="s">
        <v>368</v>
      </c>
      <c r="D145" s="251"/>
      <c r="E145" s="252">
        <v>13.125500000000001</v>
      </c>
      <c r="F145" s="220"/>
      <c r="G145" s="220"/>
      <c r="H145" s="220"/>
      <c r="I145" s="220"/>
      <c r="J145" s="220"/>
      <c r="K145" s="220"/>
      <c r="L145" s="220"/>
      <c r="M145" s="220"/>
      <c r="N145" s="219"/>
      <c r="O145" s="219"/>
      <c r="P145" s="219"/>
      <c r="Q145" s="219"/>
      <c r="R145" s="220"/>
      <c r="S145" s="220"/>
      <c r="T145" s="220"/>
      <c r="U145" s="220"/>
      <c r="V145" s="220"/>
      <c r="W145" s="220"/>
      <c r="X145" s="220"/>
      <c r="Y145" s="210"/>
      <c r="Z145" s="210"/>
      <c r="AA145" s="210"/>
      <c r="AB145" s="210"/>
      <c r="AC145" s="210"/>
      <c r="AD145" s="210"/>
      <c r="AE145" s="210"/>
      <c r="AF145" s="210"/>
      <c r="AG145" s="210" t="s">
        <v>210</v>
      </c>
      <c r="AH145" s="210">
        <v>2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5">
      <c r="A146" s="217"/>
      <c r="B146" s="218"/>
      <c r="C146" s="261" t="s">
        <v>334</v>
      </c>
      <c r="D146" s="251"/>
      <c r="E146" s="252">
        <v>4.32</v>
      </c>
      <c r="F146" s="220"/>
      <c r="G146" s="220"/>
      <c r="H146" s="220"/>
      <c r="I146" s="220"/>
      <c r="J146" s="220"/>
      <c r="K146" s="220"/>
      <c r="L146" s="220"/>
      <c r="M146" s="220"/>
      <c r="N146" s="219"/>
      <c r="O146" s="219"/>
      <c r="P146" s="219"/>
      <c r="Q146" s="219"/>
      <c r="R146" s="220"/>
      <c r="S146" s="220"/>
      <c r="T146" s="220"/>
      <c r="U146" s="220"/>
      <c r="V146" s="220"/>
      <c r="W146" s="220"/>
      <c r="X146" s="220"/>
      <c r="Y146" s="210"/>
      <c r="Z146" s="210"/>
      <c r="AA146" s="210"/>
      <c r="AB146" s="210"/>
      <c r="AC146" s="210"/>
      <c r="AD146" s="210"/>
      <c r="AE146" s="210"/>
      <c r="AF146" s="210"/>
      <c r="AG146" s="210" t="s">
        <v>210</v>
      </c>
      <c r="AH146" s="210">
        <v>2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5">
      <c r="A147" s="217"/>
      <c r="B147" s="218"/>
      <c r="C147" s="260" t="s">
        <v>335</v>
      </c>
      <c r="D147" s="251"/>
      <c r="E147" s="252"/>
      <c r="F147" s="220"/>
      <c r="G147" s="220"/>
      <c r="H147" s="220"/>
      <c r="I147" s="220"/>
      <c r="J147" s="220"/>
      <c r="K147" s="220"/>
      <c r="L147" s="220"/>
      <c r="M147" s="220"/>
      <c r="N147" s="219"/>
      <c r="O147" s="219"/>
      <c r="P147" s="219"/>
      <c r="Q147" s="219"/>
      <c r="R147" s="220"/>
      <c r="S147" s="220"/>
      <c r="T147" s="220"/>
      <c r="U147" s="220"/>
      <c r="V147" s="220"/>
      <c r="W147" s="220"/>
      <c r="X147" s="220"/>
      <c r="Y147" s="210"/>
      <c r="Z147" s="210"/>
      <c r="AA147" s="210"/>
      <c r="AB147" s="210"/>
      <c r="AC147" s="210"/>
      <c r="AD147" s="210"/>
      <c r="AE147" s="210"/>
      <c r="AF147" s="210"/>
      <c r="AG147" s="210" t="s">
        <v>210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ht="30.6" outlineLevel="1" x14ac:dyDescent="0.25">
      <c r="A148" s="228">
        <v>35</v>
      </c>
      <c r="B148" s="229" t="s">
        <v>369</v>
      </c>
      <c r="C148" s="245" t="s">
        <v>370</v>
      </c>
      <c r="D148" s="230" t="s">
        <v>213</v>
      </c>
      <c r="E148" s="231">
        <v>1.0704</v>
      </c>
      <c r="F148" s="232"/>
      <c r="G148" s="233">
        <f>ROUND(E148*F148,2)</f>
        <v>0</v>
      </c>
      <c r="H148" s="232"/>
      <c r="I148" s="233">
        <f>ROUND(E148*H148,2)</f>
        <v>0</v>
      </c>
      <c r="J148" s="232"/>
      <c r="K148" s="233">
        <f>ROUND(E148*J148,2)</f>
        <v>0</v>
      </c>
      <c r="L148" s="233">
        <v>21</v>
      </c>
      <c r="M148" s="233">
        <f>G148*(1+L148/100)</f>
        <v>0</v>
      </c>
      <c r="N148" s="231">
        <v>6.2050000000000001E-2</v>
      </c>
      <c r="O148" s="231">
        <f>ROUND(E148*N148,2)</f>
        <v>7.0000000000000007E-2</v>
      </c>
      <c r="P148" s="231">
        <v>0</v>
      </c>
      <c r="Q148" s="231">
        <f>ROUND(E148*P148,2)</f>
        <v>0</v>
      </c>
      <c r="R148" s="233" t="s">
        <v>371</v>
      </c>
      <c r="S148" s="233" t="s">
        <v>181</v>
      </c>
      <c r="T148" s="234" t="s">
        <v>181</v>
      </c>
      <c r="U148" s="220">
        <v>1.609</v>
      </c>
      <c r="V148" s="220">
        <f>ROUND(E148*U148,2)</f>
        <v>1.72</v>
      </c>
      <c r="W148" s="220"/>
      <c r="X148" s="220" t="s">
        <v>202</v>
      </c>
      <c r="Y148" s="210"/>
      <c r="Z148" s="210"/>
      <c r="AA148" s="210"/>
      <c r="AB148" s="210"/>
      <c r="AC148" s="210"/>
      <c r="AD148" s="210"/>
      <c r="AE148" s="210"/>
      <c r="AF148" s="210"/>
      <c r="AG148" s="210" t="s">
        <v>203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5">
      <c r="A149" s="217"/>
      <c r="B149" s="218"/>
      <c r="C149" s="259" t="s">
        <v>372</v>
      </c>
      <c r="D149" s="249"/>
      <c r="E149" s="250">
        <v>1.0704</v>
      </c>
      <c r="F149" s="220"/>
      <c r="G149" s="220"/>
      <c r="H149" s="220"/>
      <c r="I149" s="220"/>
      <c r="J149" s="220"/>
      <c r="K149" s="220"/>
      <c r="L149" s="220"/>
      <c r="M149" s="220"/>
      <c r="N149" s="219"/>
      <c r="O149" s="219"/>
      <c r="P149" s="219"/>
      <c r="Q149" s="219"/>
      <c r="R149" s="220"/>
      <c r="S149" s="220"/>
      <c r="T149" s="220"/>
      <c r="U149" s="220"/>
      <c r="V149" s="220"/>
      <c r="W149" s="220"/>
      <c r="X149" s="220"/>
      <c r="Y149" s="210"/>
      <c r="Z149" s="210"/>
      <c r="AA149" s="210"/>
      <c r="AB149" s="210"/>
      <c r="AC149" s="210"/>
      <c r="AD149" s="210"/>
      <c r="AE149" s="210"/>
      <c r="AF149" s="210"/>
      <c r="AG149" s="210" t="s">
        <v>210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x14ac:dyDescent="0.25">
      <c r="A150" s="222" t="s">
        <v>176</v>
      </c>
      <c r="B150" s="223" t="s">
        <v>94</v>
      </c>
      <c r="C150" s="243" t="s">
        <v>95</v>
      </c>
      <c r="D150" s="224"/>
      <c r="E150" s="225"/>
      <c r="F150" s="226"/>
      <c r="G150" s="226">
        <f>SUMIF(AG151:AG192,"&lt;&gt;NOR",G151:G192)</f>
        <v>0</v>
      </c>
      <c r="H150" s="226"/>
      <c r="I150" s="226">
        <f>SUM(I151:I192)</f>
        <v>0</v>
      </c>
      <c r="J150" s="226"/>
      <c r="K150" s="226">
        <f>SUM(K151:K192)</f>
        <v>0</v>
      </c>
      <c r="L150" s="226"/>
      <c r="M150" s="226">
        <f>SUM(M151:M192)</f>
        <v>0</v>
      </c>
      <c r="N150" s="225"/>
      <c r="O150" s="225">
        <f>SUM(O151:O192)</f>
        <v>11.569999999999999</v>
      </c>
      <c r="P150" s="225"/>
      <c r="Q150" s="225">
        <f>SUM(Q151:Q192)</f>
        <v>0</v>
      </c>
      <c r="R150" s="226"/>
      <c r="S150" s="226"/>
      <c r="T150" s="227"/>
      <c r="U150" s="221"/>
      <c r="V150" s="221">
        <f>SUM(V151:V192)</f>
        <v>60.599999999999994</v>
      </c>
      <c r="W150" s="221"/>
      <c r="X150" s="221"/>
      <c r="AG150" t="s">
        <v>177</v>
      </c>
    </row>
    <row r="151" spans="1:60" outlineLevel="1" x14ac:dyDescent="0.25">
      <c r="A151" s="228">
        <v>36</v>
      </c>
      <c r="B151" s="229" t="s">
        <v>373</v>
      </c>
      <c r="C151" s="245" t="s">
        <v>374</v>
      </c>
      <c r="D151" s="230" t="s">
        <v>208</v>
      </c>
      <c r="E151" s="231">
        <v>1.5549999999999999</v>
      </c>
      <c r="F151" s="232"/>
      <c r="G151" s="233">
        <f>ROUND(E151*F151,2)</f>
        <v>0</v>
      </c>
      <c r="H151" s="232"/>
      <c r="I151" s="233">
        <f>ROUND(E151*H151,2)</f>
        <v>0</v>
      </c>
      <c r="J151" s="232"/>
      <c r="K151" s="233">
        <f>ROUND(E151*J151,2)</f>
        <v>0</v>
      </c>
      <c r="L151" s="233">
        <v>21</v>
      </c>
      <c r="M151" s="233">
        <f>G151*(1+L151/100)</f>
        <v>0</v>
      </c>
      <c r="N151" s="231">
        <v>2.5</v>
      </c>
      <c r="O151" s="231">
        <f>ROUND(E151*N151,2)</f>
        <v>3.89</v>
      </c>
      <c r="P151" s="231">
        <v>0</v>
      </c>
      <c r="Q151" s="231">
        <f>ROUND(E151*P151,2)</f>
        <v>0</v>
      </c>
      <c r="R151" s="233" t="s">
        <v>201</v>
      </c>
      <c r="S151" s="233" t="s">
        <v>181</v>
      </c>
      <c r="T151" s="234" t="s">
        <v>181</v>
      </c>
      <c r="U151" s="220">
        <v>5.33</v>
      </c>
      <c r="V151" s="220">
        <f>ROUND(E151*U151,2)</f>
        <v>8.2899999999999991</v>
      </c>
      <c r="W151" s="220"/>
      <c r="X151" s="220" t="s">
        <v>202</v>
      </c>
      <c r="Y151" s="210"/>
      <c r="Z151" s="210"/>
      <c r="AA151" s="210"/>
      <c r="AB151" s="210"/>
      <c r="AC151" s="210"/>
      <c r="AD151" s="210"/>
      <c r="AE151" s="210"/>
      <c r="AF151" s="210"/>
      <c r="AG151" s="210" t="s">
        <v>203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5">
      <c r="A152" s="217"/>
      <c r="B152" s="218"/>
      <c r="C152" s="258" t="s">
        <v>375</v>
      </c>
      <c r="D152" s="253"/>
      <c r="E152" s="253"/>
      <c r="F152" s="253"/>
      <c r="G152" s="253"/>
      <c r="H152" s="220"/>
      <c r="I152" s="220"/>
      <c r="J152" s="220"/>
      <c r="K152" s="220"/>
      <c r="L152" s="220"/>
      <c r="M152" s="220"/>
      <c r="N152" s="219"/>
      <c r="O152" s="219"/>
      <c r="P152" s="219"/>
      <c r="Q152" s="219"/>
      <c r="R152" s="220"/>
      <c r="S152" s="220"/>
      <c r="T152" s="220"/>
      <c r="U152" s="220"/>
      <c r="V152" s="220"/>
      <c r="W152" s="220"/>
      <c r="X152" s="220"/>
      <c r="Y152" s="210"/>
      <c r="Z152" s="210"/>
      <c r="AA152" s="210"/>
      <c r="AB152" s="210"/>
      <c r="AC152" s="210"/>
      <c r="AD152" s="210"/>
      <c r="AE152" s="210"/>
      <c r="AF152" s="210"/>
      <c r="AG152" s="210" t="s">
        <v>205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5">
      <c r="A153" s="217"/>
      <c r="B153" s="218"/>
      <c r="C153" s="259" t="s">
        <v>376</v>
      </c>
      <c r="D153" s="249"/>
      <c r="E153" s="250"/>
      <c r="F153" s="220"/>
      <c r="G153" s="220"/>
      <c r="H153" s="220"/>
      <c r="I153" s="220"/>
      <c r="J153" s="220"/>
      <c r="K153" s="220"/>
      <c r="L153" s="220"/>
      <c r="M153" s="220"/>
      <c r="N153" s="219"/>
      <c r="O153" s="219"/>
      <c r="P153" s="219"/>
      <c r="Q153" s="219"/>
      <c r="R153" s="220"/>
      <c r="S153" s="220"/>
      <c r="T153" s="220"/>
      <c r="U153" s="220"/>
      <c r="V153" s="220"/>
      <c r="W153" s="220"/>
      <c r="X153" s="220"/>
      <c r="Y153" s="210"/>
      <c r="Z153" s="210"/>
      <c r="AA153" s="210"/>
      <c r="AB153" s="210"/>
      <c r="AC153" s="210"/>
      <c r="AD153" s="210"/>
      <c r="AE153" s="210"/>
      <c r="AF153" s="210"/>
      <c r="AG153" s="210" t="s">
        <v>210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5">
      <c r="A154" s="217"/>
      <c r="B154" s="218"/>
      <c r="C154" s="259" t="s">
        <v>377</v>
      </c>
      <c r="D154" s="249"/>
      <c r="E154" s="250">
        <v>0.93300000000000005</v>
      </c>
      <c r="F154" s="220"/>
      <c r="G154" s="220"/>
      <c r="H154" s="220"/>
      <c r="I154" s="220"/>
      <c r="J154" s="220"/>
      <c r="K154" s="220"/>
      <c r="L154" s="220"/>
      <c r="M154" s="220"/>
      <c r="N154" s="219"/>
      <c r="O154" s="219"/>
      <c r="P154" s="219"/>
      <c r="Q154" s="219"/>
      <c r="R154" s="220"/>
      <c r="S154" s="220"/>
      <c r="T154" s="220"/>
      <c r="U154" s="220"/>
      <c r="V154" s="220"/>
      <c r="W154" s="220"/>
      <c r="X154" s="220"/>
      <c r="Y154" s="210"/>
      <c r="Z154" s="210"/>
      <c r="AA154" s="210"/>
      <c r="AB154" s="210"/>
      <c r="AC154" s="210"/>
      <c r="AD154" s="210"/>
      <c r="AE154" s="210"/>
      <c r="AF154" s="210"/>
      <c r="AG154" s="210" t="s">
        <v>210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5">
      <c r="A155" s="217"/>
      <c r="B155" s="218"/>
      <c r="C155" s="259" t="s">
        <v>378</v>
      </c>
      <c r="D155" s="249"/>
      <c r="E155" s="250">
        <v>0.622</v>
      </c>
      <c r="F155" s="220"/>
      <c r="G155" s="220"/>
      <c r="H155" s="220"/>
      <c r="I155" s="220"/>
      <c r="J155" s="220"/>
      <c r="K155" s="220"/>
      <c r="L155" s="220"/>
      <c r="M155" s="220"/>
      <c r="N155" s="219"/>
      <c r="O155" s="219"/>
      <c r="P155" s="219"/>
      <c r="Q155" s="219"/>
      <c r="R155" s="220"/>
      <c r="S155" s="220"/>
      <c r="T155" s="220"/>
      <c r="U155" s="220"/>
      <c r="V155" s="220"/>
      <c r="W155" s="220"/>
      <c r="X155" s="220"/>
      <c r="Y155" s="210"/>
      <c r="Z155" s="210"/>
      <c r="AA155" s="210"/>
      <c r="AB155" s="210"/>
      <c r="AC155" s="210"/>
      <c r="AD155" s="210"/>
      <c r="AE155" s="210"/>
      <c r="AF155" s="210"/>
      <c r="AG155" s="210" t="s">
        <v>210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ht="20.399999999999999" outlineLevel="1" x14ac:dyDescent="0.25">
      <c r="A156" s="228">
        <v>37</v>
      </c>
      <c r="B156" s="229" t="s">
        <v>379</v>
      </c>
      <c r="C156" s="245" t="s">
        <v>380</v>
      </c>
      <c r="D156" s="230" t="s">
        <v>208</v>
      </c>
      <c r="E156" s="231">
        <v>0.93300000000000005</v>
      </c>
      <c r="F156" s="232"/>
      <c r="G156" s="233">
        <f>ROUND(E156*F156,2)</f>
        <v>0</v>
      </c>
      <c r="H156" s="232"/>
      <c r="I156" s="233">
        <f>ROUND(E156*H156,2)</f>
        <v>0</v>
      </c>
      <c r="J156" s="232"/>
      <c r="K156" s="233">
        <f>ROUND(E156*J156,2)</f>
        <v>0</v>
      </c>
      <c r="L156" s="233">
        <v>21</v>
      </c>
      <c r="M156" s="233">
        <f>G156*(1+L156/100)</f>
        <v>0</v>
      </c>
      <c r="N156" s="231">
        <v>1.837</v>
      </c>
      <c r="O156" s="231">
        <f>ROUND(E156*N156,2)</f>
        <v>1.71</v>
      </c>
      <c r="P156" s="231">
        <v>0</v>
      </c>
      <c r="Q156" s="231">
        <f>ROUND(E156*P156,2)</f>
        <v>0</v>
      </c>
      <c r="R156" s="233" t="s">
        <v>214</v>
      </c>
      <c r="S156" s="233" t="s">
        <v>181</v>
      </c>
      <c r="T156" s="234" t="s">
        <v>181</v>
      </c>
      <c r="U156" s="220">
        <v>1.8360000000000001</v>
      </c>
      <c r="V156" s="220">
        <f>ROUND(E156*U156,2)</f>
        <v>1.71</v>
      </c>
      <c r="W156" s="220"/>
      <c r="X156" s="220" t="s">
        <v>202</v>
      </c>
      <c r="Y156" s="210"/>
      <c r="Z156" s="210"/>
      <c r="AA156" s="210"/>
      <c r="AB156" s="210"/>
      <c r="AC156" s="210"/>
      <c r="AD156" s="210"/>
      <c r="AE156" s="210"/>
      <c r="AF156" s="210"/>
      <c r="AG156" s="210" t="s">
        <v>203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5">
      <c r="A157" s="217"/>
      <c r="B157" s="218"/>
      <c r="C157" s="258" t="s">
        <v>381</v>
      </c>
      <c r="D157" s="253"/>
      <c r="E157" s="253"/>
      <c r="F157" s="253"/>
      <c r="G157" s="253"/>
      <c r="H157" s="220"/>
      <c r="I157" s="220"/>
      <c r="J157" s="220"/>
      <c r="K157" s="220"/>
      <c r="L157" s="220"/>
      <c r="M157" s="220"/>
      <c r="N157" s="219"/>
      <c r="O157" s="219"/>
      <c r="P157" s="219"/>
      <c r="Q157" s="219"/>
      <c r="R157" s="220"/>
      <c r="S157" s="220"/>
      <c r="T157" s="220"/>
      <c r="U157" s="220"/>
      <c r="V157" s="220"/>
      <c r="W157" s="220"/>
      <c r="X157" s="220"/>
      <c r="Y157" s="210"/>
      <c r="Z157" s="210"/>
      <c r="AA157" s="210"/>
      <c r="AB157" s="210"/>
      <c r="AC157" s="210"/>
      <c r="AD157" s="210"/>
      <c r="AE157" s="210"/>
      <c r="AF157" s="210"/>
      <c r="AG157" s="210" t="s">
        <v>205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54" t="str">
        <f>C157</f>
        <v>pod mazaniny a dlažby, popř. na plochých střechách, vodorovný nebo ve spádu, s udusáním a urovnáním povrchu,</v>
      </c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5">
      <c r="A158" s="217"/>
      <c r="B158" s="218"/>
      <c r="C158" s="259" t="s">
        <v>382</v>
      </c>
      <c r="D158" s="249"/>
      <c r="E158" s="250">
        <v>0.93300000000000005</v>
      </c>
      <c r="F158" s="220"/>
      <c r="G158" s="220"/>
      <c r="H158" s="220"/>
      <c r="I158" s="220"/>
      <c r="J158" s="220"/>
      <c r="K158" s="220"/>
      <c r="L158" s="220"/>
      <c r="M158" s="220"/>
      <c r="N158" s="219"/>
      <c r="O158" s="219"/>
      <c r="P158" s="219"/>
      <c r="Q158" s="219"/>
      <c r="R158" s="220"/>
      <c r="S158" s="220"/>
      <c r="T158" s="220"/>
      <c r="U158" s="220"/>
      <c r="V158" s="220"/>
      <c r="W158" s="220"/>
      <c r="X158" s="220"/>
      <c r="Y158" s="210"/>
      <c r="Z158" s="210"/>
      <c r="AA158" s="210"/>
      <c r="AB158" s="210"/>
      <c r="AC158" s="210"/>
      <c r="AD158" s="210"/>
      <c r="AE158" s="210"/>
      <c r="AF158" s="210"/>
      <c r="AG158" s="210" t="s">
        <v>210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ht="20.399999999999999" outlineLevel="1" x14ac:dyDescent="0.25">
      <c r="A159" s="228">
        <v>38</v>
      </c>
      <c r="B159" s="229" t="s">
        <v>383</v>
      </c>
      <c r="C159" s="245" t="s">
        <v>384</v>
      </c>
      <c r="D159" s="230" t="s">
        <v>213</v>
      </c>
      <c r="E159" s="231">
        <v>32.479999999999997</v>
      </c>
      <c r="F159" s="232"/>
      <c r="G159" s="233">
        <f>ROUND(E159*F159,2)</f>
        <v>0</v>
      </c>
      <c r="H159" s="232"/>
      <c r="I159" s="233">
        <f>ROUND(E159*H159,2)</f>
        <v>0</v>
      </c>
      <c r="J159" s="232"/>
      <c r="K159" s="233">
        <f>ROUND(E159*J159,2)</f>
        <v>0</v>
      </c>
      <c r="L159" s="233">
        <v>21</v>
      </c>
      <c r="M159" s="233">
        <f>G159*(1+L159/100)</f>
        <v>0</v>
      </c>
      <c r="N159" s="231">
        <v>5.5700000000000003E-3</v>
      </c>
      <c r="O159" s="231">
        <f>ROUND(E159*N159,2)</f>
        <v>0.18</v>
      </c>
      <c r="P159" s="231">
        <v>0</v>
      </c>
      <c r="Q159" s="231">
        <f>ROUND(E159*P159,2)</f>
        <v>0</v>
      </c>
      <c r="R159" s="233" t="s">
        <v>214</v>
      </c>
      <c r="S159" s="233" t="s">
        <v>181</v>
      </c>
      <c r="T159" s="234" t="s">
        <v>181</v>
      </c>
      <c r="U159" s="220">
        <v>0.34</v>
      </c>
      <c r="V159" s="220">
        <f>ROUND(E159*U159,2)</f>
        <v>11.04</v>
      </c>
      <c r="W159" s="220"/>
      <c r="X159" s="220" t="s">
        <v>202</v>
      </c>
      <c r="Y159" s="210"/>
      <c r="Z159" s="210"/>
      <c r="AA159" s="210"/>
      <c r="AB159" s="210"/>
      <c r="AC159" s="210"/>
      <c r="AD159" s="210"/>
      <c r="AE159" s="210"/>
      <c r="AF159" s="210"/>
      <c r="AG159" s="210" t="s">
        <v>203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5">
      <c r="A160" s="217"/>
      <c r="B160" s="218"/>
      <c r="C160" s="258" t="s">
        <v>385</v>
      </c>
      <c r="D160" s="253"/>
      <c r="E160" s="253"/>
      <c r="F160" s="253"/>
      <c r="G160" s="253"/>
      <c r="H160" s="220"/>
      <c r="I160" s="220"/>
      <c r="J160" s="220"/>
      <c r="K160" s="220"/>
      <c r="L160" s="220"/>
      <c r="M160" s="220"/>
      <c r="N160" s="219"/>
      <c r="O160" s="219"/>
      <c r="P160" s="219"/>
      <c r="Q160" s="219"/>
      <c r="R160" s="220"/>
      <c r="S160" s="220"/>
      <c r="T160" s="220"/>
      <c r="U160" s="220"/>
      <c r="V160" s="220"/>
      <c r="W160" s="220"/>
      <c r="X160" s="220"/>
      <c r="Y160" s="210"/>
      <c r="Z160" s="210"/>
      <c r="AA160" s="210"/>
      <c r="AB160" s="210"/>
      <c r="AC160" s="210"/>
      <c r="AD160" s="210"/>
      <c r="AE160" s="210"/>
      <c r="AF160" s="210"/>
      <c r="AG160" s="210" t="s">
        <v>205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5">
      <c r="A161" s="217"/>
      <c r="B161" s="218"/>
      <c r="C161" s="259" t="s">
        <v>386</v>
      </c>
      <c r="D161" s="249"/>
      <c r="E161" s="250"/>
      <c r="F161" s="220"/>
      <c r="G161" s="220"/>
      <c r="H161" s="220"/>
      <c r="I161" s="220"/>
      <c r="J161" s="220"/>
      <c r="K161" s="220"/>
      <c r="L161" s="220"/>
      <c r="M161" s="220"/>
      <c r="N161" s="219"/>
      <c r="O161" s="219"/>
      <c r="P161" s="219"/>
      <c r="Q161" s="219"/>
      <c r="R161" s="220"/>
      <c r="S161" s="220"/>
      <c r="T161" s="220"/>
      <c r="U161" s="220"/>
      <c r="V161" s="220"/>
      <c r="W161" s="220"/>
      <c r="X161" s="220"/>
      <c r="Y161" s="210"/>
      <c r="Z161" s="210"/>
      <c r="AA161" s="210"/>
      <c r="AB161" s="210"/>
      <c r="AC161" s="210"/>
      <c r="AD161" s="210"/>
      <c r="AE161" s="210"/>
      <c r="AF161" s="210"/>
      <c r="AG161" s="210" t="s">
        <v>210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5">
      <c r="A162" s="217"/>
      <c r="B162" s="218"/>
      <c r="C162" s="259" t="s">
        <v>387</v>
      </c>
      <c r="D162" s="249"/>
      <c r="E162" s="250">
        <v>5.5</v>
      </c>
      <c r="F162" s="220"/>
      <c r="G162" s="220"/>
      <c r="H162" s="220"/>
      <c r="I162" s="220"/>
      <c r="J162" s="220"/>
      <c r="K162" s="220"/>
      <c r="L162" s="220"/>
      <c r="M162" s="220"/>
      <c r="N162" s="219"/>
      <c r="O162" s="219"/>
      <c r="P162" s="219"/>
      <c r="Q162" s="219"/>
      <c r="R162" s="220"/>
      <c r="S162" s="220"/>
      <c r="T162" s="220"/>
      <c r="U162" s="220"/>
      <c r="V162" s="220"/>
      <c r="W162" s="220"/>
      <c r="X162" s="220"/>
      <c r="Y162" s="210"/>
      <c r="Z162" s="210"/>
      <c r="AA162" s="210"/>
      <c r="AB162" s="210"/>
      <c r="AC162" s="210"/>
      <c r="AD162" s="210"/>
      <c r="AE162" s="210"/>
      <c r="AF162" s="210"/>
      <c r="AG162" s="210" t="s">
        <v>210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5">
      <c r="A163" s="217"/>
      <c r="B163" s="218"/>
      <c r="C163" s="259" t="s">
        <v>388</v>
      </c>
      <c r="D163" s="249"/>
      <c r="E163" s="250">
        <v>0.97</v>
      </c>
      <c r="F163" s="220"/>
      <c r="G163" s="220"/>
      <c r="H163" s="220"/>
      <c r="I163" s="220"/>
      <c r="J163" s="220"/>
      <c r="K163" s="220"/>
      <c r="L163" s="220"/>
      <c r="M163" s="220"/>
      <c r="N163" s="219"/>
      <c r="O163" s="219"/>
      <c r="P163" s="219"/>
      <c r="Q163" s="219"/>
      <c r="R163" s="220"/>
      <c r="S163" s="220"/>
      <c r="T163" s="220"/>
      <c r="U163" s="220"/>
      <c r="V163" s="220"/>
      <c r="W163" s="220"/>
      <c r="X163" s="220"/>
      <c r="Y163" s="210"/>
      <c r="Z163" s="210"/>
      <c r="AA163" s="210"/>
      <c r="AB163" s="210"/>
      <c r="AC163" s="210"/>
      <c r="AD163" s="210"/>
      <c r="AE163" s="210"/>
      <c r="AF163" s="210"/>
      <c r="AG163" s="210" t="s">
        <v>210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5">
      <c r="A164" s="217"/>
      <c r="B164" s="218"/>
      <c r="C164" s="259" t="s">
        <v>389</v>
      </c>
      <c r="D164" s="249"/>
      <c r="E164" s="250">
        <v>1.01</v>
      </c>
      <c r="F164" s="220"/>
      <c r="G164" s="220"/>
      <c r="H164" s="220"/>
      <c r="I164" s="220"/>
      <c r="J164" s="220"/>
      <c r="K164" s="220"/>
      <c r="L164" s="220"/>
      <c r="M164" s="220"/>
      <c r="N164" s="219"/>
      <c r="O164" s="219"/>
      <c r="P164" s="219"/>
      <c r="Q164" s="219"/>
      <c r="R164" s="220"/>
      <c r="S164" s="220"/>
      <c r="T164" s="220"/>
      <c r="U164" s="220"/>
      <c r="V164" s="220"/>
      <c r="W164" s="220"/>
      <c r="X164" s="220"/>
      <c r="Y164" s="210"/>
      <c r="Z164" s="210"/>
      <c r="AA164" s="210"/>
      <c r="AB164" s="210"/>
      <c r="AC164" s="210"/>
      <c r="AD164" s="210"/>
      <c r="AE164" s="210"/>
      <c r="AF164" s="210"/>
      <c r="AG164" s="210" t="s">
        <v>210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5">
      <c r="A165" s="217"/>
      <c r="B165" s="218"/>
      <c r="C165" s="259" t="s">
        <v>390</v>
      </c>
      <c r="D165" s="249"/>
      <c r="E165" s="250">
        <v>5</v>
      </c>
      <c r="F165" s="220"/>
      <c r="G165" s="220"/>
      <c r="H165" s="220"/>
      <c r="I165" s="220"/>
      <c r="J165" s="220"/>
      <c r="K165" s="220"/>
      <c r="L165" s="220"/>
      <c r="M165" s="220"/>
      <c r="N165" s="219"/>
      <c r="O165" s="219"/>
      <c r="P165" s="219"/>
      <c r="Q165" s="219"/>
      <c r="R165" s="220"/>
      <c r="S165" s="220"/>
      <c r="T165" s="220"/>
      <c r="U165" s="220"/>
      <c r="V165" s="220"/>
      <c r="W165" s="220"/>
      <c r="X165" s="220"/>
      <c r="Y165" s="210"/>
      <c r="Z165" s="210"/>
      <c r="AA165" s="210"/>
      <c r="AB165" s="210"/>
      <c r="AC165" s="210"/>
      <c r="AD165" s="210"/>
      <c r="AE165" s="210"/>
      <c r="AF165" s="210"/>
      <c r="AG165" s="210" t="s">
        <v>210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5">
      <c r="A166" s="217"/>
      <c r="B166" s="218"/>
      <c r="C166" s="259" t="s">
        <v>391</v>
      </c>
      <c r="D166" s="249"/>
      <c r="E166" s="250"/>
      <c r="F166" s="220"/>
      <c r="G166" s="220"/>
      <c r="H166" s="220"/>
      <c r="I166" s="220"/>
      <c r="J166" s="220"/>
      <c r="K166" s="220"/>
      <c r="L166" s="220"/>
      <c r="M166" s="220"/>
      <c r="N166" s="219"/>
      <c r="O166" s="219"/>
      <c r="P166" s="219"/>
      <c r="Q166" s="219"/>
      <c r="R166" s="220"/>
      <c r="S166" s="220"/>
      <c r="T166" s="220"/>
      <c r="U166" s="220"/>
      <c r="V166" s="220"/>
      <c r="W166" s="220"/>
      <c r="X166" s="220"/>
      <c r="Y166" s="210"/>
      <c r="Z166" s="210"/>
      <c r="AA166" s="210"/>
      <c r="AB166" s="210"/>
      <c r="AC166" s="210"/>
      <c r="AD166" s="210"/>
      <c r="AE166" s="210"/>
      <c r="AF166" s="210"/>
      <c r="AG166" s="210" t="s">
        <v>210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5">
      <c r="A167" s="217"/>
      <c r="B167" s="218"/>
      <c r="C167" s="259" t="s">
        <v>392</v>
      </c>
      <c r="D167" s="249"/>
      <c r="E167" s="250">
        <v>5.6</v>
      </c>
      <c r="F167" s="220"/>
      <c r="G167" s="220"/>
      <c r="H167" s="220"/>
      <c r="I167" s="220"/>
      <c r="J167" s="220"/>
      <c r="K167" s="220"/>
      <c r="L167" s="220"/>
      <c r="M167" s="220"/>
      <c r="N167" s="219"/>
      <c r="O167" s="219"/>
      <c r="P167" s="219"/>
      <c r="Q167" s="219"/>
      <c r="R167" s="220"/>
      <c r="S167" s="220"/>
      <c r="T167" s="220"/>
      <c r="U167" s="220"/>
      <c r="V167" s="220"/>
      <c r="W167" s="220"/>
      <c r="X167" s="220"/>
      <c r="Y167" s="210"/>
      <c r="Z167" s="210"/>
      <c r="AA167" s="210"/>
      <c r="AB167" s="210"/>
      <c r="AC167" s="210"/>
      <c r="AD167" s="210"/>
      <c r="AE167" s="210"/>
      <c r="AF167" s="210"/>
      <c r="AG167" s="210" t="s">
        <v>210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5">
      <c r="A168" s="217"/>
      <c r="B168" s="218"/>
      <c r="C168" s="259" t="s">
        <v>393</v>
      </c>
      <c r="D168" s="249"/>
      <c r="E168" s="250"/>
      <c r="F168" s="220"/>
      <c r="G168" s="220"/>
      <c r="H168" s="220"/>
      <c r="I168" s="220"/>
      <c r="J168" s="220"/>
      <c r="K168" s="220"/>
      <c r="L168" s="220"/>
      <c r="M168" s="220"/>
      <c r="N168" s="219"/>
      <c r="O168" s="219"/>
      <c r="P168" s="219"/>
      <c r="Q168" s="219"/>
      <c r="R168" s="220"/>
      <c r="S168" s="220"/>
      <c r="T168" s="220"/>
      <c r="U168" s="220"/>
      <c r="V168" s="220"/>
      <c r="W168" s="220"/>
      <c r="X168" s="220"/>
      <c r="Y168" s="210"/>
      <c r="Z168" s="210"/>
      <c r="AA168" s="210"/>
      <c r="AB168" s="210"/>
      <c r="AC168" s="210"/>
      <c r="AD168" s="210"/>
      <c r="AE168" s="210"/>
      <c r="AF168" s="210"/>
      <c r="AG168" s="210" t="s">
        <v>210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5">
      <c r="A169" s="217"/>
      <c r="B169" s="218"/>
      <c r="C169" s="259" t="s">
        <v>394</v>
      </c>
      <c r="D169" s="249"/>
      <c r="E169" s="250">
        <v>14.4</v>
      </c>
      <c r="F169" s="220"/>
      <c r="G169" s="220"/>
      <c r="H169" s="220"/>
      <c r="I169" s="220"/>
      <c r="J169" s="220"/>
      <c r="K169" s="220"/>
      <c r="L169" s="220"/>
      <c r="M169" s="220"/>
      <c r="N169" s="219"/>
      <c r="O169" s="219"/>
      <c r="P169" s="219"/>
      <c r="Q169" s="219"/>
      <c r="R169" s="220"/>
      <c r="S169" s="220"/>
      <c r="T169" s="220"/>
      <c r="U169" s="220"/>
      <c r="V169" s="220"/>
      <c r="W169" s="220"/>
      <c r="X169" s="220"/>
      <c r="Y169" s="210"/>
      <c r="Z169" s="210"/>
      <c r="AA169" s="210"/>
      <c r="AB169" s="210"/>
      <c r="AC169" s="210"/>
      <c r="AD169" s="210"/>
      <c r="AE169" s="210"/>
      <c r="AF169" s="210"/>
      <c r="AG169" s="210" t="s">
        <v>210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ht="20.399999999999999" outlineLevel="1" x14ac:dyDescent="0.25">
      <c r="A170" s="228">
        <v>39</v>
      </c>
      <c r="B170" s="229" t="s">
        <v>395</v>
      </c>
      <c r="C170" s="245" t="s">
        <v>396</v>
      </c>
      <c r="D170" s="230" t="s">
        <v>213</v>
      </c>
      <c r="E170" s="231">
        <v>33.1</v>
      </c>
      <c r="F170" s="232"/>
      <c r="G170" s="233">
        <f>ROUND(E170*F170,2)</f>
        <v>0</v>
      </c>
      <c r="H170" s="232"/>
      <c r="I170" s="233">
        <f>ROUND(E170*H170,2)</f>
        <v>0</v>
      </c>
      <c r="J170" s="232"/>
      <c r="K170" s="233">
        <f>ROUND(E170*J170,2)</f>
        <v>0</v>
      </c>
      <c r="L170" s="233">
        <v>21</v>
      </c>
      <c r="M170" s="233">
        <f>G170*(1+L170/100)</f>
        <v>0</v>
      </c>
      <c r="N170" s="231">
        <v>1.3650000000000001E-2</v>
      </c>
      <c r="O170" s="231">
        <f>ROUND(E170*N170,2)</f>
        <v>0.45</v>
      </c>
      <c r="P170" s="231">
        <v>0</v>
      </c>
      <c r="Q170" s="231">
        <f>ROUND(E170*P170,2)</f>
        <v>0</v>
      </c>
      <c r="R170" s="233" t="s">
        <v>214</v>
      </c>
      <c r="S170" s="233" t="s">
        <v>181</v>
      </c>
      <c r="T170" s="234" t="s">
        <v>181</v>
      </c>
      <c r="U170" s="220">
        <v>0.36</v>
      </c>
      <c r="V170" s="220">
        <f>ROUND(E170*U170,2)</f>
        <v>11.92</v>
      </c>
      <c r="W170" s="220"/>
      <c r="X170" s="220" t="s">
        <v>202</v>
      </c>
      <c r="Y170" s="210"/>
      <c r="Z170" s="210"/>
      <c r="AA170" s="210"/>
      <c r="AB170" s="210"/>
      <c r="AC170" s="210"/>
      <c r="AD170" s="210"/>
      <c r="AE170" s="210"/>
      <c r="AF170" s="210"/>
      <c r="AG170" s="210" t="s">
        <v>203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5">
      <c r="A171" s="217"/>
      <c r="B171" s="218"/>
      <c r="C171" s="258" t="s">
        <v>385</v>
      </c>
      <c r="D171" s="253"/>
      <c r="E171" s="253"/>
      <c r="F171" s="253"/>
      <c r="G171" s="253"/>
      <c r="H171" s="220"/>
      <c r="I171" s="220"/>
      <c r="J171" s="220"/>
      <c r="K171" s="220"/>
      <c r="L171" s="220"/>
      <c r="M171" s="220"/>
      <c r="N171" s="219"/>
      <c r="O171" s="219"/>
      <c r="P171" s="219"/>
      <c r="Q171" s="219"/>
      <c r="R171" s="220"/>
      <c r="S171" s="220"/>
      <c r="T171" s="220"/>
      <c r="U171" s="220"/>
      <c r="V171" s="220"/>
      <c r="W171" s="220"/>
      <c r="X171" s="220"/>
      <c r="Y171" s="210"/>
      <c r="Z171" s="210"/>
      <c r="AA171" s="210"/>
      <c r="AB171" s="210"/>
      <c r="AC171" s="210"/>
      <c r="AD171" s="210"/>
      <c r="AE171" s="210"/>
      <c r="AF171" s="210"/>
      <c r="AG171" s="210" t="s">
        <v>205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5">
      <c r="A172" s="217"/>
      <c r="B172" s="218"/>
      <c r="C172" s="259" t="s">
        <v>397</v>
      </c>
      <c r="D172" s="249"/>
      <c r="E172" s="250"/>
      <c r="F172" s="220"/>
      <c r="G172" s="220"/>
      <c r="H172" s="220"/>
      <c r="I172" s="220"/>
      <c r="J172" s="220"/>
      <c r="K172" s="220"/>
      <c r="L172" s="220"/>
      <c r="M172" s="220"/>
      <c r="N172" s="219"/>
      <c r="O172" s="219"/>
      <c r="P172" s="219"/>
      <c r="Q172" s="219"/>
      <c r="R172" s="220"/>
      <c r="S172" s="220"/>
      <c r="T172" s="220"/>
      <c r="U172" s="220"/>
      <c r="V172" s="220"/>
      <c r="W172" s="220"/>
      <c r="X172" s="220"/>
      <c r="Y172" s="210"/>
      <c r="Z172" s="210"/>
      <c r="AA172" s="210"/>
      <c r="AB172" s="210"/>
      <c r="AC172" s="210"/>
      <c r="AD172" s="210"/>
      <c r="AE172" s="210"/>
      <c r="AF172" s="210"/>
      <c r="AG172" s="210" t="s">
        <v>210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5">
      <c r="A173" s="217"/>
      <c r="B173" s="218"/>
      <c r="C173" s="259" t="s">
        <v>266</v>
      </c>
      <c r="D173" s="249"/>
      <c r="E173" s="250">
        <v>6.7</v>
      </c>
      <c r="F173" s="220"/>
      <c r="G173" s="220"/>
      <c r="H173" s="220"/>
      <c r="I173" s="220"/>
      <c r="J173" s="220"/>
      <c r="K173" s="220"/>
      <c r="L173" s="220"/>
      <c r="M173" s="220"/>
      <c r="N173" s="219"/>
      <c r="O173" s="219"/>
      <c r="P173" s="219"/>
      <c r="Q173" s="219"/>
      <c r="R173" s="220"/>
      <c r="S173" s="220"/>
      <c r="T173" s="220"/>
      <c r="U173" s="220"/>
      <c r="V173" s="220"/>
      <c r="W173" s="220"/>
      <c r="X173" s="220"/>
      <c r="Y173" s="210"/>
      <c r="Z173" s="210"/>
      <c r="AA173" s="210"/>
      <c r="AB173" s="210"/>
      <c r="AC173" s="210"/>
      <c r="AD173" s="210"/>
      <c r="AE173" s="210"/>
      <c r="AF173" s="210"/>
      <c r="AG173" s="210" t="s">
        <v>210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5">
      <c r="A174" s="217"/>
      <c r="B174" s="218"/>
      <c r="C174" s="259" t="s">
        <v>267</v>
      </c>
      <c r="D174" s="249"/>
      <c r="E174" s="250">
        <v>3</v>
      </c>
      <c r="F174" s="220"/>
      <c r="G174" s="220"/>
      <c r="H174" s="220"/>
      <c r="I174" s="220"/>
      <c r="J174" s="220"/>
      <c r="K174" s="220"/>
      <c r="L174" s="220"/>
      <c r="M174" s="220"/>
      <c r="N174" s="219"/>
      <c r="O174" s="219"/>
      <c r="P174" s="219"/>
      <c r="Q174" s="219"/>
      <c r="R174" s="220"/>
      <c r="S174" s="220"/>
      <c r="T174" s="220"/>
      <c r="U174" s="220"/>
      <c r="V174" s="220"/>
      <c r="W174" s="220"/>
      <c r="X174" s="220"/>
      <c r="Y174" s="210"/>
      <c r="Z174" s="210"/>
      <c r="AA174" s="210"/>
      <c r="AB174" s="210"/>
      <c r="AC174" s="210"/>
      <c r="AD174" s="210"/>
      <c r="AE174" s="210"/>
      <c r="AF174" s="210"/>
      <c r="AG174" s="210" t="s">
        <v>210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5">
      <c r="A175" s="217"/>
      <c r="B175" s="218"/>
      <c r="C175" s="259" t="s">
        <v>268</v>
      </c>
      <c r="D175" s="249"/>
      <c r="E175" s="250">
        <v>4.4000000000000004</v>
      </c>
      <c r="F175" s="220"/>
      <c r="G175" s="220"/>
      <c r="H175" s="220"/>
      <c r="I175" s="220"/>
      <c r="J175" s="220"/>
      <c r="K175" s="220"/>
      <c r="L175" s="220"/>
      <c r="M175" s="220"/>
      <c r="N175" s="219"/>
      <c r="O175" s="219"/>
      <c r="P175" s="219"/>
      <c r="Q175" s="219"/>
      <c r="R175" s="220"/>
      <c r="S175" s="220"/>
      <c r="T175" s="220"/>
      <c r="U175" s="220"/>
      <c r="V175" s="220"/>
      <c r="W175" s="220"/>
      <c r="X175" s="220"/>
      <c r="Y175" s="210"/>
      <c r="Z175" s="210"/>
      <c r="AA175" s="210"/>
      <c r="AB175" s="210"/>
      <c r="AC175" s="210"/>
      <c r="AD175" s="210"/>
      <c r="AE175" s="210"/>
      <c r="AF175" s="210"/>
      <c r="AG175" s="210" t="s">
        <v>210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5">
      <c r="A176" s="217"/>
      <c r="B176" s="218"/>
      <c r="C176" s="259" t="s">
        <v>269</v>
      </c>
      <c r="D176" s="249"/>
      <c r="E176" s="250">
        <v>1.8</v>
      </c>
      <c r="F176" s="220"/>
      <c r="G176" s="220"/>
      <c r="H176" s="220"/>
      <c r="I176" s="220"/>
      <c r="J176" s="220"/>
      <c r="K176" s="220"/>
      <c r="L176" s="220"/>
      <c r="M176" s="220"/>
      <c r="N176" s="219"/>
      <c r="O176" s="219"/>
      <c r="P176" s="219"/>
      <c r="Q176" s="219"/>
      <c r="R176" s="220"/>
      <c r="S176" s="220"/>
      <c r="T176" s="220"/>
      <c r="U176" s="220"/>
      <c r="V176" s="220"/>
      <c r="W176" s="220"/>
      <c r="X176" s="220"/>
      <c r="Y176" s="210"/>
      <c r="Z176" s="210"/>
      <c r="AA176" s="210"/>
      <c r="AB176" s="210"/>
      <c r="AC176" s="210"/>
      <c r="AD176" s="210"/>
      <c r="AE176" s="210"/>
      <c r="AF176" s="210"/>
      <c r="AG176" s="210" t="s">
        <v>210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5">
      <c r="A177" s="217"/>
      <c r="B177" s="218"/>
      <c r="C177" s="259" t="s">
        <v>270</v>
      </c>
      <c r="D177" s="249"/>
      <c r="E177" s="250">
        <v>5.8</v>
      </c>
      <c r="F177" s="220"/>
      <c r="G177" s="220"/>
      <c r="H177" s="220"/>
      <c r="I177" s="220"/>
      <c r="J177" s="220"/>
      <c r="K177" s="220"/>
      <c r="L177" s="220"/>
      <c r="M177" s="220"/>
      <c r="N177" s="219"/>
      <c r="O177" s="219"/>
      <c r="P177" s="219"/>
      <c r="Q177" s="219"/>
      <c r="R177" s="220"/>
      <c r="S177" s="220"/>
      <c r="T177" s="220"/>
      <c r="U177" s="220"/>
      <c r="V177" s="220"/>
      <c r="W177" s="220"/>
      <c r="X177" s="220"/>
      <c r="Y177" s="210"/>
      <c r="Z177" s="210"/>
      <c r="AA177" s="210"/>
      <c r="AB177" s="210"/>
      <c r="AC177" s="210"/>
      <c r="AD177" s="210"/>
      <c r="AE177" s="210"/>
      <c r="AF177" s="210"/>
      <c r="AG177" s="210" t="s">
        <v>210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5">
      <c r="A178" s="217"/>
      <c r="B178" s="218"/>
      <c r="C178" s="259" t="s">
        <v>398</v>
      </c>
      <c r="D178" s="249"/>
      <c r="E178" s="250">
        <v>5</v>
      </c>
      <c r="F178" s="220"/>
      <c r="G178" s="220"/>
      <c r="H178" s="220"/>
      <c r="I178" s="220"/>
      <c r="J178" s="220"/>
      <c r="K178" s="220"/>
      <c r="L178" s="220"/>
      <c r="M178" s="220"/>
      <c r="N178" s="219"/>
      <c r="O178" s="219"/>
      <c r="P178" s="219"/>
      <c r="Q178" s="219"/>
      <c r="R178" s="220"/>
      <c r="S178" s="220"/>
      <c r="T178" s="220"/>
      <c r="U178" s="220"/>
      <c r="V178" s="220"/>
      <c r="W178" s="220"/>
      <c r="X178" s="220"/>
      <c r="Y178" s="210"/>
      <c r="Z178" s="210"/>
      <c r="AA178" s="210"/>
      <c r="AB178" s="210"/>
      <c r="AC178" s="210"/>
      <c r="AD178" s="210"/>
      <c r="AE178" s="210"/>
      <c r="AF178" s="210"/>
      <c r="AG178" s="210" t="s">
        <v>210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5">
      <c r="A179" s="217"/>
      <c r="B179" s="218"/>
      <c r="C179" s="259" t="s">
        <v>399</v>
      </c>
      <c r="D179" s="249"/>
      <c r="E179" s="250">
        <v>6.4</v>
      </c>
      <c r="F179" s="220"/>
      <c r="G179" s="220"/>
      <c r="H179" s="220"/>
      <c r="I179" s="220"/>
      <c r="J179" s="220"/>
      <c r="K179" s="220"/>
      <c r="L179" s="220"/>
      <c r="M179" s="220"/>
      <c r="N179" s="219"/>
      <c r="O179" s="219"/>
      <c r="P179" s="219"/>
      <c r="Q179" s="219"/>
      <c r="R179" s="220"/>
      <c r="S179" s="220"/>
      <c r="T179" s="220"/>
      <c r="U179" s="220"/>
      <c r="V179" s="220"/>
      <c r="W179" s="220"/>
      <c r="X179" s="220"/>
      <c r="Y179" s="210"/>
      <c r="Z179" s="210"/>
      <c r="AA179" s="210"/>
      <c r="AB179" s="210"/>
      <c r="AC179" s="210"/>
      <c r="AD179" s="210"/>
      <c r="AE179" s="210"/>
      <c r="AF179" s="210"/>
      <c r="AG179" s="210" t="s">
        <v>210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ht="20.399999999999999" outlineLevel="1" x14ac:dyDescent="0.25">
      <c r="A180" s="228">
        <v>40</v>
      </c>
      <c r="B180" s="229" t="s">
        <v>400</v>
      </c>
      <c r="C180" s="245" t="s">
        <v>401</v>
      </c>
      <c r="D180" s="230" t="s">
        <v>213</v>
      </c>
      <c r="E180" s="231">
        <v>14.4</v>
      </c>
      <c r="F180" s="232"/>
      <c r="G180" s="233">
        <f>ROUND(E180*F180,2)</f>
        <v>0</v>
      </c>
      <c r="H180" s="232"/>
      <c r="I180" s="233">
        <f>ROUND(E180*H180,2)</f>
        <v>0</v>
      </c>
      <c r="J180" s="232"/>
      <c r="K180" s="233">
        <f>ROUND(E180*J180,2)</f>
        <v>0</v>
      </c>
      <c r="L180" s="233">
        <v>21</v>
      </c>
      <c r="M180" s="233">
        <f>G180*(1+L180/100)</f>
        <v>0</v>
      </c>
      <c r="N180" s="231">
        <v>0.12128</v>
      </c>
      <c r="O180" s="231">
        <f>ROUND(E180*N180,2)</f>
        <v>1.75</v>
      </c>
      <c r="P180" s="231">
        <v>0</v>
      </c>
      <c r="Q180" s="231">
        <f>ROUND(E180*P180,2)</f>
        <v>0</v>
      </c>
      <c r="R180" s="233" t="s">
        <v>214</v>
      </c>
      <c r="S180" s="233" t="s">
        <v>181</v>
      </c>
      <c r="T180" s="234" t="s">
        <v>181</v>
      </c>
      <c r="U180" s="220">
        <v>0.16</v>
      </c>
      <c r="V180" s="220">
        <f>ROUND(E180*U180,2)</f>
        <v>2.2999999999999998</v>
      </c>
      <c r="W180" s="220"/>
      <c r="X180" s="220" t="s">
        <v>202</v>
      </c>
      <c r="Y180" s="210"/>
      <c r="Z180" s="210"/>
      <c r="AA180" s="210"/>
      <c r="AB180" s="210"/>
      <c r="AC180" s="210"/>
      <c r="AD180" s="210"/>
      <c r="AE180" s="210"/>
      <c r="AF180" s="210"/>
      <c r="AG180" s="210" t="s">
        <v>203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5">
      <c r="A181" s="217"/>
      <c r="B181" s="218"/>
      <c r="C181" s="258" t="s">
        <v>402</v>
      </c>
      <c r="D181" s="253"/>
      <c r="E181" s="253"/>
      <c r="F181" s="253"/>
      <c r="G181" s="253"/>
      <c r="H181" s="220"/>
      <c r="I181" s="220"/>
      <c r="J181" s="220"/>
      <c r="K181" s="220"/>
      <c r="L181" s="220"/>
      <c r="M181" s="220"/>
      <c r="N181" s="219"/>
      <c r="O181" s="219"/>
      <c r="P181" s="219"/>
      <c r="Q181" s="219"/>
      <c r="R181" s="220"/>
      <c r="S181" s="220"/>
      <c r="T181" s="220"/>
      <c r="U181" s="220"/>
      <c r="V181" s="220"/>
      <c r="W181" s="220"/>
      <c r="X181" s="220"/>
      <c r="Y181" s="210"/>
      <c r="Z181" s="210"/>
      <c r="AA181" s="210"/>
      <c r="AB181" s="210"/>
      <c r="AC181" s="210"/>
      <c r="AD181" s="210"/>
      <c r="AE181" s="210"/>
      <c r="AF181" s="210"/>
      <c r="AG181" s="210" t="s">
        <v>205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54" t="str">
        <f>C181</f>
        <v>dovoz směsi, doprava pomocí šnekového čerpadla, lití hadicí na plochu, dvojí (křížem vedené) rozvlnění hrazdami</v>
      </c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5">
      <c r="A182" s="217"/>
      <c r="B182" s="218"/>
      <c r="C182" s="259" t="s">
        <v>393</v>
      </c>
      <c r="D182" s="249"/>
      <c r="E182" s="250"/>
      <c r="F182" s="220"/>
      <c r="G182" s="220"/>
      <c r="H182" s="220"/>
      <c r="I182" s="220"/>
      <c r="J182" s="220"/>
      <c r="K182" s="220"/>
      <c r="L182" s="220"/>
      <c r="M182" s="220"/>
      <c r="N182" s="219"/>
      <c r="O182" s="219"/>
      <c r="P182" s="219"/>
      <c r="Q182" s="219"/>
      <c r="R182" s="220"/>
      <c r="S182" s="220"/>
      <c r="T182" s="220"/>
      <c r="U182" s="220"/>
      <c r="V182" s="220"/>
      <c r="W182" s="220"/>
      <c r="X182" s="220"/>
      <c r="Y182" s="210"/>
      <c r="Z182" s="210"/>
      <c r="AA182" s="210"/>
      <c r="AB182" s="210"/>
      <c r="AC182" s="210"/>
      <c r="AD182" s="210"/>
      <c r="AE182" s="210"/>
      <c r="AF182" s="210"/>
      <c r="AG182" s="210" t="s">
        <v>210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5">
      <c r="A183" s="217"/>
      <c r="B183" s="218"/>
      <c r="C183" s="259" t="s">
        <v>394</v>
      </c>
      <c r="D183" s="249"/>
      <c r="E183" s="250">
        <v>14.4</v>
      </c>
      <c r="F183" s="220"/>
      <c r="G183" s="220"/>
      <c r="H183" s="220"/>
      <c r="I183" s="220"/>
      <c r="J183" s="220"/>
      <c r="K183" s="220"/>
      <c r="L183" s="220"/>
      <c r="M183" s="220"/>
      <c r="N183" s="219"/>
      <c r="O183" s="219"/>
      <c r="P183" s="219"/>
      <c r="Q183" s="219"/>
      <c r="R183" s="220"/>
      <c r="S183" s="220"/>
      <c r="T183" s="220"/>
      <c r="U183" s="220"/>
      <c r="V183" s="220"/>
      <c r="W183" s="220"/>
      <c r="X183" s="220"/>
      <c r="Y183" s="210"/>
      <c r="Z183" s="210"/>
      <c r="AA183" s="210"/>
      <c r="AB183" s="210"/>
      <c r="AC183" s="210"/>
      <c r="AD183" s="210"/>
      <c r="AE183" s="210"/>
      <c r="AF183" s="210"/>
      <c r="AG183" s="210" t="s">
        <v>210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5">
      <c r="A184" s="228">
        <v>41</v>
      </c>
      <c r="B184" s="229" t="s">
        <v>403</v>
      </c>
      <c r="C184" s="245" t="s">
        <v>404</v>
      </c>
      <c r="D184" s="230" t="s">
        <v>213</v>
      </c>
      <c r="E184" s="231">
        <v>14.4</v>
      </c>
      <c r="F184" s="232"/>
      <c r="G184" s="233">
        <f>ROUND(E184*F184,2)</f>
        <v>0</v>
      </c>
      <c r="H184" s="232"/>
      <c r="I184" s="233">
        <f>ROUND(E184*H184,2)</f>
        <v>0</v>
      </c>
      <c r="J184" s="232"/>
      <c r="K184" s="233">
        <f>ROUND(E184*J184,2)</f>
        <v>0</v>
      </c>
      <c r="L184" s="233">
        <v>21</v>
      </c>
      <c r="M184" s="233">
        <f>G184*(1+L184/100)</f>
        <v>0</v>
      </c>
      <c r="N184" s="231">
        <v>0</v>
      </c>
      <c r="O184" s="231">
        <f>ROUND(E184*N184,2)</f>
        <v>0</v>
      </c>
      <c r="P184" s="231">
        <v>0</v>
      </c>
      <c r="Q184" s="231">
        <f>ROUND(E184*P184,2)</f>
        <v>0</v>
      </c>
      <c r="R184" s="233" t="s">
        <v>214</v>
      </c>
      <c r="S184" s="233" t="s">
        <v>181</v>
      </c>
      <c r="T184" s="234" t="s">
        <v>181</v>
      </c>
      <c r="U184" s="220">
        <v>0.05</v>
      </c>
      <c r="V184" s="220">
        <f>ROUND(E184*U184,2)</f>
        <v>0.72</v>
      </c>
      <c r="W184" s="220"/>
      <c r="X184" s="220" t="s">
        <v>202</v>
      </c>
      <c r="Y184" s="210"/>
      <c r="Z184" s="210"/>
      <c r="AA184" s="210"/>
      <c r="AB184" s="210"/>
      <c r="AC184" s="210"/>
      <c r="AD184" s="210"/>
      <c r="AE184" s="210"/>
      <c r="AF184" s="210"/>
      <c r="AG184" s="210" t="s">
        <v>203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5">
      <c r="A185" s="217"/>
      <c r="B185" s="218"/>
      <c r="C185" s="258" t="s">
        <v>402</v>
      </c>
      <c r="D185" s="253"/>
      <c r="E185" s="253"/>
      <c r="F185" s="253"/>
      <c r="G185" s="253"/>
      <c r="H185" s="220"/>
      <c r="I185" s="220"/>
      <c r="J185" s="220"/>
      <c r="K185" s="220"/>
      <c r="L185" s="220"/>
      <c r="M185" s="220"/>
      <c r="N185" s="219"/>
      <c r="O185" s="219"/>
      <c r="P185" s="219"/>
      <c r="Q185" s="219"/>
      <c r="R185" s="220"/>
      <c r="S185" s="220"/>
      <c r="T185" s="220"/>
      <c r="U185" s="220"/>
      <c r="V185" s="220"/>
      <c r="W185" s="220"/>
      <c r="X185" s="220"/>
      <c r="Y185" s="210"/>
      <c r="Z185" s="210"/>
      <c r="AA185" s="210"/>
      <c r="AB185" s="210"/>
      <c r="AC185" s="210"/>
      <c r="AD185" s="210"/>
      <c r="AE185" s="210"/>
      <c r="AF185" s="210"/>
      <c r="AG185" s="210" t="s">
        <v>205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54" t="str">
        <f>C185</f>
        <v>dovoz směsi, doprava pomocí šnekového čerpadla, lití hadicí na plochu, dvojí (křížem vedené) rozvlnění hrazdami</v>
      </c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5">
      <c r="A186" s="217"/>
      <c r="B186" s="218"/>
      <c r="C186" s="259" t="s">
        <v>405</v>
      </c>
      <c r="D186" s="249"/>
      <c r="E186" s="250">
        <v>14.4</v>
      </c>
      <c r="F186" s="220"/>
      <c r="G186" s="220"/>
      <c r="H186" s="220"/>
      <c r="I186" s="220"/>
      <c r="J186" s="220"/>
      <c r="K186" s="220"/>
      <c r="L186" s="220"/>
      <c r="M186" s="220"/>
      <c r="N186" s="219"/>
      <c r="O186" s="219"/>
      <c r="P186" s="219"/>
      <c r="Q186" s="219"/>
      <c r="R186" s="220"/>
      <c r="S186" s="220"/>
      <c r="T186" s="220"/>
      <c r="U186" s="220"/>
      <c r="V186" s="220"/>
      <c r="W186" s="220"/>
      <c r="X186" s="220"/>
      <c r="Y186" s="210"/>
      <c r="Z186" s="210"/>
      <c r="AA186" s="210"/>
      <c r="AB186" s="210"/>
      <c r="AC186" s="210"/>
      <c r="AD186" s="210"/>
      <c r="AE186" s="210"/>
      <c r="AF186" s="210"/>
      <c r="AG186" s="210" t="s">
        <v>210</v>
      </c>
      <c r="AH186" s="210">
        <v>5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5">
      <c r="A187" s="228">
        <v>42</v>
      </c>
      <c r="B187" s="229" t="s">
        <v>406</v>
      </c>
      <c r="C187" s="245" t="s">
        <v>407</v>
      </c>
      <c r="D187" s="230" t="s">
        <v>213</v>
      </c>
      <c r="E187" s="231">
        <v>30</v>
      </c>
      <c r="F187" s="232"/>
      <c r="G187" s="233">
        <f>ROUND(E187*F187,2)</f>
        <v>0</v>
      </c>
      <c r="H187" s="232"/>
      <c r="I187" s="233">
        <f>ROUND(E187*H187,2)</f>
        <v>0</v>
      </c>
      <c r="J187" s="232"/>
      <c r="K187" s="233">
        <f>ROUND(E187*J187,2)</f>
        <v>0</v>
      </c>
      <c r="L187" s="233">
        <v>21</v>
      </c>
      <c r="M187" s="233">
        <f>G187*(1+L187/100)</f>
        <v>0</v>
      </c>
      <c r="N187" s="231">
        <v>7.9799999999999996E-2</v>
      </c>
      <c r="O187" s="231">
        <f>ROUND(E187*N187,2)</f>
        <v>2.39</v>
      </c>
      <c r="P187" s="231">
        <v>0</v>
      </c>
      <c r="Q187" s="231">
        <f>ROUND(E187*P187,2)</f>
        <v>0</v>
      </c>
      <c r="R187" s="233" t="s">
        <v>201</v>
      </c>
      <c r="S187" s="233" t="s">
        <v>181</v>
      </c>
      <c r="T187" s="234" t="s">
        <v>181</v>
      </c>
      <c r="U187" s="220">
        <v>0.62</v>
      </c>
      <c r="V187" s="220">
        <f>ROUND(E187*U187,2)</f>
        <v>18.600000000000001</v>
      </c>
      <c r="W187" s="220"/>
      <c r="X187" s="220" t="s">
        <v>202</v>
      </c>
      <c r="Y187" s="210"/>
      <c r="Z187" s="210"/>
      <c r="AA187" s="210"/>
      <c r="AB187" s="210"/>
      <c r="AC187" s="210"/>
      <c r="AD187" s="210"/>
      <c r="AE187" s="210"/>
      <c r="AF187" s="210"/>
      <c r="AG187" s="210" t="s">
        <v>203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5">
      <c r="A188" s="217"/>
      <c r="B188" s="218"/>
      <c r="C188" s="258" t="s">
        <v>408</v>
      </c>
      <c r="D188" s="253"/>
      <c r="E188" s="253"/>
      <c r="F188" s="253"/>
      <c r="G188" s="253"/>
      <c r="H188" s="220"/>
      <c r="I188" s="220"/>
      <c r="J188" s="220"/>
      <c r="K188" s="220"/>
      <c r="L188" s="220"/>
      <c r="M188" s="220"/>
      <c r="N188" s="219"/>
      <c r="O188" s="219"/>
      <c r="P188" s="219"/>
      <c r="Q188" s="219"/>
      <c r="R188" s="220"/>
      <c r="S188" s="220"/>
      <c r="T188" s="220"/>
      <c r="U188" s="220"/>
      <c r="V188" s="220"/>
      <c r="W188" s="220"/>
      <c r="X188" s="220"/>
      <c r="Y188" s="210"/>
      <c r="Z188" s="210"/>
      <c r="AA188" s="210"/>
      <c r="AB188" s="210"/>
      <c r="AC188" s="210"/>
      <c r="AD188" s="210"/>
      <c r="AE188" s="210"/>
      <c r="AF188" s="210"/>
      <c r="AG188" s="210" t="s">
        <v>205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5">
      <c r="A189" s="217"/>
      <c r="B189" s="218"/>
      <c r="C189" s="259" t="s">
        <v>409</v>
      </c>
      <c r="D189" s="249"/>
      <c r="E189" s="250">
        <v>30</v>
      </c>
      <c r="F189" s="220"/>
      <c r="G189" s="220"/>
      <c r="H189" s="220"/>
      <c r="I189" s="220"/>
      <c r="J189" s="220"/>
      <c r="K189" s="220"/>
      <c r="L189" s="220"/>
      <c r="M189" s="220"/>
      <c r="N189" s="219"/>
      <c r="O189" s="219"/>
      <c r="P189" s="219"/>
      <c r="Q189" s="219"/>
      <c r="R189" s="220"/>
      <c r="S189" s="220"/>
      <c r="T189" s="220"/>
      <c r="U189" s="220"/>
      <c r="V189" s="220"/>
      <c r="W189" s="220"/>
      <c r="X189" s="220"/>
      <c r="Y189" s="210"/>
      <c r="Z189" s="210"/>
      <c r="AA189" s="210"/>
      <c r="AB189" s="210"/>
      <c r="AC189" s="210"/>
      <c r="AD189" s="210"/>
      <c r="AE189" s="210"/>
      <c r="AF189" s="210"/>
      <c r="AG189" s="210" t="s">
        <v>210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5">
      <c r="A190" s="228">
        <v>43</v>
      </c>
      <c r="B190" s="229" t="s">
        <v>410</v>
      </c>
      <c r="C190" s="245" t="s">
        <v>411</v>
      </c>
      <c r="D190" s="230" t="s">
        <v>213</v>
      </c>
      <c r="E190" s="231">
        <v>16.149999999999999</v>
      </c>
      <c r="F190" s="232"/>
      <c r="G190" s="233">
        <f>ROUND(E190*F190,2)</f>
        <v>0</v>
      </c>
      <c r="H190" s="232"/>
      <c r="I190" s="233">
        <f>ROUND(E190*H190,2)</f>
        <v>0</v>
      </c>
      <c r="J190" s="232"/>
      <c r="K190" s="233">
        <f>ROUND(E190*J190,2)</f>
        <v>0</v>
      </c>
      <c r="L190" s="233">
        <v>21</v>
      </c>
      <c r="M190" s="233">
        <f>G190*(1+L190/100)</f>
        <v>0</v>
      </c>
      <c r="N190" s="231">
        <v>7.4260000000000007E-2</v>
      </c>
      <c r="O190" s="231">
        <f>ROUND(E190*N190,2)</f>
        <v>1.2</v>
      </c>
      <c r="P190" s="231">
        <v>0</v>
      </c>
      <c r="Q190" s="231">
        <f>ROUND(E190*P190,2)</f>
        <v>0</v>
      </c>
      <c r="R190" s="233" t="s">
        <v>214</v>
      </c>
      <c r="S190" s="233" t="s">
        <v>181</v>
      </c>
      <c r="T190" s="234" t="s">
        <v>181</v>
      </c>
      <c r="U190" s="220">
        <v>0.373</v>
      </c>
      <c r="V190" s="220">
        <f>ROUND(E190*U190,2)</f>
        <v>6.02</v>
      </c>
      <c r="W190" s="220"/>
      <c r="X190" s="220" t="s">
        <v>202</v>
      </c>
      <c r="Y190" s="210"/>
      <c r="Z190" s="210"/>
      <c r="AA190" s="210"/>
      <c r="AB190" s="210"/>
      <c r="AC190" s="210"/>
      <c r="AD190" s="210"/>
      <c r="AE190" s="210"/>
      <c r="AF190" s="210"/>
      <c r="AG190" s="210" t="s">
        <v>203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ht="21" outlineLevel="1" x14ac:dyDescent="0.25">
      <c r="A191" s="217"/>
      <c r="B191" s="218"/>
      <c r="C191" s="258" t="s">
        <v>412</v>
      </c>
      <c r="D191" s="253"/>
      <c r="E191" s="253"/>
      <c r="F191" s="253"/>
      <c r="G191" s="253"/>
      <c r="H191" s="220"/>
      <c r="I191" s="220"/>
      <c r="J191" s="220"/>
      <c r="K191" s="220"/>
      <c r="L191" s="220"/>
      <c r="M191" s="220"/>
      <c r="N191" s="219"/>
      <c r="O191" s="219"/>
      <c r="P191" s="219"/>
      <c r="Q191" s="219"/>
      <c r="R191" s="220"/>
      <c r="S191" s="220"/>
      <c r="T191" s="220"/>
      <c r="U191" s="220"/>
      <c r="V191" s="220"/>
      <c r="W191" s="220"/>
      <c r="X191" s="220"/>
      <c r="Y191" s="210"/>
      <c r="Z191" s="210"/>
      <c r="AA191" s="210"/>
      <c r="AB191" s="210"/>
      <c r="AC191" s="210"/>
      <c r="AD191" s="210"/>
      <c r="AE191" s="210"/>
      <c r="AF191" s="210"/>
      <c r="AG191" s="210" t="s">
        <v>205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54" t="str">
        <f>C191</f>
        <v>na zdivu jako podklad např. pod izolaci, na parapetech z prefabrikovaných dílců, pod oplechování apod., vodorovný nebo ve spádu do 15°, hlazený dřevěným hladítkem,</v>
      </c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5">
      <c r="A192" s="217"/>
      <c r="B192" s="218"/>
      <c r="C192" s="259" t="s">
        <v>413</v>
      </c>
      <c r="D192" s="249"/>
      <c r="E192" s="250">
        <v>16.149999999999999</v>
      </c>
      <c r="F192" s="220"/>
      <c r="G192" s="220"/>
      <c r="H192" s="220"/>
      <c r="I192" s="220"/>
      <c r="J192" s="220"/>
      <c r="K192" s="220"/>
      <c r="L192" s="220"/>
      <c r="M192" s="220"/>
      <c r="N192" s="219"/>
      <c r="O192" s="219"/>
      <c r="P192" s="219"/>
      <c r="Q192" s="219"/>
      <c r="R192" s="220"/>
      <c r="S192" s="220"/>
      <c r="T192" s="220"/>
      <c r="U192" s="220"/>
      <c r="V192" s="220"/>
      <c r="W192" s="220"/>
      <c r="X192" s="220"/>
      <c r="Y192" s="210"/>
      <c r="Z192" s="210"/>
      <c r="AA192" s="210"/>
      <c r="AB192" s="210"/>
      <c r="AC192" s="210"/>
      <c r="AD192" s="210"/>
      <c r="AE192" s="210"/>
      <c r="AF192" s="210"/>
      <c r="AG192" s="210" t="s">
        <v>210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x14ac:dyDescent="0.25">
      <c r="A193" s="222" t="s">
        <v>176</v>
      </c>
      <c r="B193" s="223" t="s">
        <v>98</v>
      </c>
      <c r="C193" s="243" t="s">
        <v>99</v>
      </c>
      <c r="D193" s="224"/>
      <c r="E193" s="225"/>
      <c r="F193" s="226"/>
      <c r="G193" s="226">
        <f>SUMIF(AG194:AG210,"&lt;&gt;NOR",G194:G210)</f>
        <v>0</v>
      </c>
      <c r="H193" s="226"/>
      <c r="I193" s="226">
        <f>SUM(I194:I210)</f>
        <v>0</v>
      </c>
      <c r="J193" s="226"/>
      <c r="K193" s="226">
        <f>SUM(K194:K210)</f>
        <v>0</v>
      </c>
      <c r="L193" s="226"/>
      <c r="M193" s="226">
        <f>SUM(M194:M210)</f>
        <v>0</v>
      </c>
      <c r="N193" s="225"/>
      <c r="O193" s="225">
        <f>SUM(O194:O210)</f>
        <v>3.3899999999999997</v>
      </c>
      <c r="P193" s="225"/>
      <c r="Q193" s="225">
        <f>SUM(Q194:Q210)</f>
        <v>0</v>
      </c>
      <c r="R193" s="226"/>
      <c r="S193" s="226"/>
      <c r="T193" s="227"/>
      <c r="U193" s="221"/>
      <c r="V193" s="221">
        <f>SUM(V194:V210)</f>
        <v>84.27000000000001</v>
      </c>
      <c r="W193" s="221"/>
      <c r="X193" s="221"/>
      <c r="AG193" t="s">
        <v>177</v>
      </c>
    </row>
    <row r="194" spans="1:60" ht="20.399999999999999" outlineLevel="1" x14ac:dyDescent="0.25">
      <c r="A194" s="228">
        <v>44</v>
      </c>
      <c r="B194" s="229" t="s">
        <v>414</v>
      </c>
      <c r="C194" s="245" t="s">
        <v>415</v>
      </c>
      <c r="D194" s="230" t="s">
        <v>213</v>
      </c>
      <c r="E194" s="231">
        <v>129.6</v>
      </c>
      <c r="F194" s="232"/>
      <c r="G194" s="233">
        <f>ROUND(E194*F194,2)</f>
        <v>0</v>
      </c>
      <c r="H194" s="232"/>
      <c r="I194" s="233">
        <f>ROUND(E194*H194,2)</f>
        <v>0</v>
      </c>
      <c r="J194" s="232"/>
      <c r="K194" s="233">
        <f>ROUND(E194*J194,2)</f>
        <v>0</v>
      </c>
      <c r="L194" s="233">
        <v>21</v>
      </c>
      <c r="M194" s="233">
        <f>G194*(1+L194/100)</f>
        <v>0</v>
      </c>
      <c r="N194" s="231">
        <v>1.8380000000000001E-2</v>
      </c>
      <c r="O194" s="231">
        <f>ROUND(E194*N194,2)</f>
        <v>2.38</v>
      </c>
      <c r="P194" s="231">
        <v>0</v>
      </c>
      <c r="Q194" s="231">
        <f>ROUND(E194*P194,2)</f>
        <v>0</v>
      </c>
      <c r="R194" s="233" t="s">
        <v>416</v>
      </c>
      <c r="S194" s="233" t="s">
        <v>181</v>
      </c>
      <c r="T194" s="234" t="s">
        <v>181</v>
      </c>
      <c r="U194" s="220">
        <v>0.13</v>
      </c>
      <c r="V194" s="220">
        <f>ROUND(E194*U194,2)</f>
        <v>16.850000000000001</v>
      </c>
      <c r="W194" s="220"/>
      <c r="X194" s="220" t="s">
        <v>202</v>
      </c>
      <c r="Y194" s="210"/>
      <c r="Z194" s="210"/>
      <c r="AA194" s="210"/>
      <c r="AB194" s="210"/>
      <c r="AC194" s="210"/>
      <c r="AD194" s="210"/>
      <c r="AE194" s="210"/>
      <c r="AF194" s="210"/>
      <c r="AG194" s="210" t="s">
        <v>203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5">
      <c r="A195" s="217"/>
      <c r="B195" s="218"/>
      <c r="C195" s="258" t="s">
        <v>417</v>
      </c>
      <c r="D195" s="253"/>
      <c r="E195" s="253"/>
      <c r="F195" s="253"/>
      <c r="G195" s="253"/>
      <c r="H195" s="220"/>
      <c r="I195" s="220"/>
      <c r="J195" s="220"/>
      <c r="K195" s="220"/>
      <c r="L195" s="220"/>
      <c r="M195" s="220"/>
      <c r="N195" s="219"/>
      <c r="O195" s="219"/>
      <c r="P195" s="219"/>
      <c r="Q195" s="219"/>
      <c r="R195" s="220"/>
      <c r="S195" s="220"/>
      <c r="T195" s="220"/>
      <c r="U195" s="220"/>
      <c r="V195" s="220"/>
      <c r="W195" s="220"/>
      <c r="X195" s="220"/>
      <c r="Y195" s="210"/>
      <c r="Z195" s="210"/>
      <c r="AA195" s="210"/>
      <c r="AB195" s="210"/>
      <c r="AC195" s="210"/>
      <c r="AD195" s="210"/>
      <c r="AE195" s="210"/>
      <c r="AF195" s="210"/>
      <c r="AG195" s="210" t="s">
        <v>205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5">
      <c r="A196" s="217"/>
      <c r="B196" s="218"/>
      <c r="C196" s="259" t="s">
        <v>418</v>
      </c>
      <c r="D196" s="249"/>
      <c r="E196" s="250">
        <v>129.6</v>
      </c>
      <c r="F196" s="220"/>
      <c r="G196" s="220"/>
      <c r="H196" s="220"/>
      <c r="I196" s="220"/>
      <c r="J196" s="220"/>
      <c r="K196" s="220"/>
      <c r="L196" s="220"/>
      <c r="M196" s="220"/>
      <c r="N196" s="219"/>
      <c r="O196" s="219"/>
      <c r="P196" s="219"/>
      <c r="Q196" s="219"/>
      <c r="R196" s="220"/>
      <c r="S196" s="220"/>
      <c r="T196" s="220"/>
      <c r="U196" s="220"/>
      <c r="V196" s="220"/>
      <c r="W196" s="220"/>
      <c r="X196" s="220"/>
      <c r="Y196" s="210"/>
      <c r="Z196" s="210"/>
      <c r="AA196" s="210"/>
      <c r="AB196" s="210"/>
      <c r="AC196" s="210"/>
      <c r="AD196" s="210"/>
      <c r="AE196" s="210"/>
      <c r="AF196" s="210"/>
      <c r="AG196" s="210" t="s">
        <v>210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ht="30.6" outlineLevel="1" x14ac:dyDescent="0.25">
      <c r="A197" s="228">
        <v>45</v>
      </c>
      <c r="B197" s="229" t="s">
        <v>419</v>
      </c>
      <c r="C197" s="245" t="s">
        <v>420</v>
      </c>
      <c r="D197" s="230" t="s">
        <v>213</v>
      </c>
      <c r="E197" s="231">
        <v>194.4</v>
      </c>
      <c r="F197" s="232"/>
      <c r="G197" s="233">
        <f>ROUND(E197*F197,2)</f>
        <v>0</v>
      </c>
      <c r="H197" s="232"/>
      <c r="I197" s="233">
        <f>ROUND(E197*H197,2)</f>
        <v>0</v>
      </c>
      <c r="J197" s="232"/>
      <c r="K197" s="233">
        <f>ROUND(E197*J197,2)</f>
        <v>0</v>
      </c>
      <c r="L197" s="233">
        <v>21</v>
      </c>
      <c r="M197" s="233">
        <f>G197*(1+L197/100)</f>
        <v>0</v>
      </c>
      <c r="N197" s="231">
        <v>8.4999999999999995E-4</v>
      </c>
      <c r="O197" s="231">
        <f>ROUND(E197*N197,2)</f>
        <v>0.17</v>
      </c>
      <c r="P197" s="231">
        <v>0</v>
      </c>
      <c r="Q197" s="231">
        <f>ROUND(E197*P197,2)</f>
        <v>0</v>
      </c>
      <c r="R197" s="233" t="s">
        <v>416</v>
      </c>
      <c r="S197" s="233" t="s">
        <v>181</v>
      </c>
      <c r="T197" s="234" t="s">
        <v>181</v>
      </c>
      <c r="U197" s="220">
        <v>0.01</v>
      </c>
      <c r="V197" s="220">
        <f>ROUND(E197*U197,2)</f>
        <v>1.94</v>
      </c>
      <c r="W197" s="220"/>
      <c r="X197" s="220" t="s">
        <v>202</v>
      </c>
      <c r="Y197" s="210"/>
      <c r="Z197" s="210"/>
      <c r="AA197" s="210"/>
      <c r="AB197" s="210"/>
      <c r="AC197" s="210"/>
      <c r="AD197" s="210"/>
      <c r="AE197" s="210"/>
      <c r="AF197" s="210"/>
      <c r="AG197" s="210" t="s">
        <v>203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5">
      <c r="A198" s="217"/>
      <c r="B198" s="218"/>
      <c r="C198" s="258" t="s">
        <v>417</v>
      </c>
      <c r="D198" s="253"/>
      <c r="E198" s="253"/>
      <c r="F198" s="253"/>
      <c r="G198" s="253"/>
      <c r="H198" s="220"/>
      <c r="I198" s="220"/>
      <c r="J198" s="220"/>
      <c r="K198" s="220"/>
      <c r="L198" s="220"/>
      <c r="M198" s="220"/>
      <c r="N198" s="219"/>
      <c r="O198" s="219"/>
      <c r="P198" s="219"/>
      <c r="Q198" s="219"/>
      <c r="R198" s="220"/>
      <c r="S198" s="220"/>
      <c r="T198" s="220"/>
      <c r="U198" s="220"/>
      <c r="V198" s="220"/>
      <c r="W198" s="220"/>
      <c r="X198" s="220"/>
      <c r="Y198" s="210"/>
      <c r="Z198" s="210"/>
      <c r="AA198" s="210"/>
      <c r="AB198" s="210"/>
      <c r="AC198" s="210"/>
      <c r="AD198" s="210"/>
      <c r="AE198" s="210"/>
      <c r="AF198" s="210"/>
      <c r="AG198" s="210" t="s">
        <v>205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5">
      <c r="A199" s="217"/>
      <c r="B199" s="218"/>
      <c r="C199" s="259" t="s">
        <v>421</v>
      </c>
      <c r="D199" s="249"/>
      <c r="E199" s="250">
        <v>194.4</v>
      </c>
      <c r="F199" s="220"/>
      <c r="G199" s="220"/>
      <c r="H199" s="220"/>
      <c r="I199" s="220"/>
      <c r="J199" s="220"/>
      <c r="K199" s="220"/>
      <c r="L199" s="220"/>
      <c r="M199" s="220"/>
      <c r="N199" s="219"/>
      <c r="O199" s="219"/>
      <c r="P199" s="219"/>
      <c r="Q199" s="219"/>
      <c r="R199" s="220"/>
      <c r="S199" s="220"/>
      <c r="T199" s="220"/>
      <c r="U199" s="220"/>
      <c r="V199" s="220"/>
      <c r="W199" s="220"/>
      <c r="X199" s="220"/>
      <c r="Y199" s="210"/>
      <c r="Z199" s="210"/>
      <c r="AA199" s="210"/>
      <c r="AB199" s="210"/>
      <c r="AC199" s="210"/>
      <c r="AD199" s="210"/>
      <c r="AE199" s="210"/>
      <c r="AF199" s="210"/>
      <c r="AG199" s="210" t="s">
        <v>210</v>
      </c>
      <c r="AH199" s="210">
        <v>5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5">
      <c r="A200" s="228">
        <v>46</v>
      </c>
      <c r="B200" s="229" t="s">
        <v>422</v>
      </c>
      <c r="C200" s="245" t="s">
        <v>423</v>
      </c>
      <c r="D200" s="230" t="s">
        <v>213</v>
      </c>
      <c r="E200" s="231">
        <v>129.6</v>
      </c>
      <c r="F200" s="232"/>
      <c r="G200" s="233">
        <f>ROUND(E200*F200,2)</f>
        <v>0</v>
      </c>
      <c r="H200" s="232"/>
      <c r="I200" s="233">
        <f>ROUND(E200*H200,2)</f>
        <v>0</v>
      </c>
      <c r="J200" s="232"/>
      <c r="K200" s="233">
        <f>ROUND(E200*J200,2)</f>
        <v>0</v>
      </c>
      <c r="L200" s="233">
        <v>21</v>
      </c>
      <c r="M200" s="233">
        <f>G200*(1+L200/100)</f>
        <v>0</v>
      </c>
      <c r="N200" s="231">
        <v>0</v>
      </c>
      <c r="O200" s="231">
        <f>ROUND(E200*N200,2)</f>
        <v>0</v>
      </c>
      <c r="P200" s="231">
        <v>0</v>
      </c>
      <c r="Q200" s="231">
        <f>ROUND(E200*P200,2)</f>
        <v>0</v>
      </c>
      <c r="R200" s="233" t="s">
        <v>416</v>
      </c>
      <c r="S200" s="233" t="s">
        <v>181</v>
      </c>
      <c r="T200" s="234" t="s">
        <v>181</v>
      </c>
      <c r="U200" s="220">
        <v>0.11</v>
      </c>
      <c r="V200" s="220">
        <f>ROUND(E200*U200,2)</f>
        <v>14.26</v>
      </c>
      <c r="W200" s="220"/>
      <c r="X200" s="220" t="s">
        <v>202</v>
      </c>
      <c r="Y200" s="210"/>
      <c r="Z200" s="210"/>
      <c r="AA200" s="210"/>
      <c r="AB200" s="210"/>
      <c r="AC200" s="210"/>
      <c r="AD200" s="210"/>
      <c r="AE200" s="210"/>
      <c r="AF200" s="210"/>
      <c r="AG200" s="210" t="s">
        <v>203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5">
      <c r="A201" s="217"/>
      <c r="B201" s="218"/>
      <c r="C201" s="259" t="s">
        <v>424</v>
      </c>
      <c r="D201" s="249"/>
      <c r="E201" s="250">
        <v>129.6</v>
      </c>
      <c r="F201" s="220"/>
      <c r="G201" s="220"/>
      <c r="H201" s="220"/>
      <c r="I201" s="220"/>
      <c r="J201" s="220"/>
      <c r="K201" s="220"/>
      <c r="L201" s="220"/>
      <c r="M201" s="220"/>
      <c r="N201" s="219"/>
      <c r="O201" s="219"/>
      <c r="P201" s="219"/>
      <c r="Q201" s="219"/>
      <c r="R201" s="220"/>
      <c r="S201" s="220"/>
      <c r="T201" s="220"/>
      <c r="U201" s="220"/>
      <c r="V201" s="220"/>
      <c r="W201" s="220"/>
      <c r="X201" s="220"/>
      <c r="Y201" s="210"/>
      <c r="Z201" s="210"/>
      <c r="AA201" s="210"/>
      <c r="AB201" s="210"/>
      <c r="AC201" s="210"/>
      <c r="AD201" s="210"/>
      <c r="AE201" s="210"/>
      <c r="AF201" s="210"/>
      <c r="AG201" s="210" t="s">
        <v>210</v>
      </c>
      <c r="AH201" s="210">
        <v>5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5">
      <c r="A202" s="228">
        <v>47</v>
      </c>
      <c r="B202" s="229" t="s">
        <v>425</v>
      </c>
      <c r="C202" s="245" t="s">
        <v>426</v>
      </c>
      <c r="D202" s="230" t="s">
        <v>213</v>
      </c>
      <c r="E202" s="231">
        <v>111.23</v>
      </c>
      <c r="F202" s="232"/>
      <c r="G202" s="233">
        <f>ROUND(E202*F202,2)</f>
        <v>0</v>
      </c>
      <c r="H202" s="232"/>
      <c r="I202" s="233">
        <f>ROUND(E202*H202,2)</f>
        <v>0</v>
      </c>
      <c r="J202" s="232"/>
      <c r="K202" s="233">
        <f>ROUND(E202*J202,2)</f>
        <v>0</v>
      </c>
      <c r="L202" s="233">
        <v>21</v>
      </c>
      <c r="M202" s="233">
        <f>G202*(1+L202/100)</f>
        <v>0</v>
      </c>
      <c r="N202" s="231">
        <v>1.2099999999999999E-3</v>
      </c>
      <c r="O202" s="231">
        <f>ROUND(E202*N202,2)</f>
        <v>0.13</v>
      </c>
      <c r="P202" s="231">
        <v>0</v>
      </c>
      <c r="Q202" s="231">
        <f>ROUND(E202*P202,2)</f>
        <v>0</v>
      </c>
      <c r="R202" s="233" t="s">
        <v>416</v>
      </c>
      <c r="S202" s="233" t="s">
        <v>181</v>
      </c>
      <c r="T202" s="234" t="s">
        <v>181</v>
      </c>
      <c r="U202" s="220">
        <v>0.18</v>
      </c>
      <c r="V202" s="220">
        <f>ROUND(E202*U202,2)</f>
        <v>20.02</v>
      </c>
      <c r="W202" s="220"/>
      <c r="X202" s="220" t="s">
        <v>202</v>
      </c>
      <c r="Y202" s="210"/>
      <c r="Z202" s="210"/>
      <c r="AA202" s="210"/>
      <c r="AB202" s="210"/>
      <c r="AC202" s="210"/>
      <c r="AD202" s="210"/>
      <c r="AE202" s="210"/>
      <c r="AF202" s="210"/>
      <c r="AG202" s="210" t="s">
        <v>203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5">
      <c r="A203" s="217"/>
      <c r="B203" s="218"/>
      <c r="C203" s="259" t="s">
        <v>427</v>
      </c>
      <c r="D203" s="249"/>
      <c r="E203" s="250"/>
      <c r="F203" s="220"/>
      <c r="G203" s="220"/>
      <c r="H203" s="220"/>
      <c r="I203" s="220"/>
      <c r="J203" s="220"/>
      <c r="K203" s="220"/>
      <c r="L203" s="220"/>
      <c r="M203" s="220"/>
      <c r="N203" s="219"/>
      <c r="O203" s="219"/>
      <c r="P203" s="219"/>
      <c r="Q203" s="219"/>
      <c r="R203" s="220"/>
      <c r="S203" s="220"/>
      <c r="T203" s="220"/>
      <c r="U203" s="220"/>
      <c r="V203" s="220"/>
      <c r="W203" s="220"/>
      <c r="X203" s="220"/>
      <c r="Y203" s="210"/>
      <c r="Z203" s="210"/>
      <c r="AA203" s="210"/>
      <c r="AB203" s="210"/>
      <c r="AC203" s="210"/>
      <c r="AD203" s="210"/>
      <c r="AE203" s="210"/>
      <c r="AF203" s="210"/>
      <c r="AG203" s="210" t="s">
        <v>210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5">
      <c r="A204" s="217"/>
      <c r="B204" s="218"/>
      <c r="C204" s="259" t="s">
        <v>280</v>
      </c>
      <c r="D204" s="249"/>
      <c r="E204" s="250">
        <v>15.1</v>
      </c>
      <c r="F204" s="220"/>
      <c r="G204" s="220"/>
      <c r="H204" s="220"/>
      <c r="I204" s="220"/>
      <c r="J204" s="220"/>
      <c r="K204" s="220"/>
      <c r="L204" s="220"/>
      <c r="M204" s="220"/>
      <c r="N204" s="219"/>
      <c r="O204" s="219"/>
      <c r="P204" s="219"/>
      <c r="Q204" s="219"/>
      <c r="R204" s="220"/>
      <c r="S204" s="220"/>
      <c r="T204" s="220"/>
      <c r="U204" s="220"/>
      <c r="V204" s="220"/>
      <c r="W204" s="220"/>
      <c r="X204" s="220"/>
      <c r="Y204" s="210"/>
      <c r="Z204" s="210"/>
      <c r="AA204" s="210"/>
      <c r="AB204" s="210"/>
      <c r="AC204" s="210"/>
      <c r="AD204" s="210"/>
      <c r="AE204" s="210"/>
      <c r="AF204" s="210"/>
      <c r="AG204" s="210" t="s">
        <v>210</v>
      </c>
      <c r="AH204" s="210">
        <v>5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5">
      <c r="A205" s="217"/>
      <c r="B205" s="218"/>
      <c r="C205" s="259" t="s">
        <v>281</v>
      </c>
      <c r="D205" s="249"/>
      <c r="E205" s="250">
        <v>21.7</v>
      </c>
      <c r="F205" s="220"/>
      <c r="G205" s="220"/>
      <c r="H205" s="220"/>
      <c r="I205" s="220"/>
      <c r="J205" s="220"/>
      <c r="K205" s="220"/>
      <c r="L205" s="220"/>
      <c r="M205" s="220"/>
      <c r="N205" s="219"/>
      <c r="O205" s="219"/>
      <c r="P205" s="219"/>
      <c r="Q205" s="219"/>
      <c r="R205" s="220"/>
      <c r="S205" s="220"/>
      <c r="T205" s="220"/>
      <c r="U205" s="220"/>
      <c r="V205" s="220"/>
      <c r="W205" s="220"/>
      <c r="X205" s="220"/>
      <c r="Y205" s="210"/>
      <c r="Z205" s="210"/>
      <c r="AA205" s="210"/>
      <c r="AB205" s="210"/>
      <c r="AC205" s="210"/>
      <c r="AD205" s="210"/>
      <c r="AE205" s="210"/>
      <c r="AF205" s="210"/>
      <c r="AG205" s="210" t="s">
        <v>210</v>
      </c>
      <c r="AH205" s="210">
        <v>5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5">
      <c r="A206" s="217"/>
      <c r="B206" s="218"/>
      <c r="C206" s="259" t="s">
        <v>428</v>
      </c>
      <c r="D206" s="249"/>
      <c r="E206" s="250">
        <v>3.1</v>
      </c>
      <c r="F206" s="220"/>
      <c r="G206" s="220"/>
      <c r="H206" s="220"/>
      <c r="I206" s="220"/>
      <c r="J206" s="220"/>
      <c r="K206" s="220"/>
      <c r="L206" s="220"/>
      <c r="M206" s="220"/>
      <c r="N206" s="219"/>
      <c r="O206" s="219"/>
      <c r="P206" s="219"/>
      <c r="Q206" s="219"/>
      <c r="R206" s="220"/>
      <c r="S206" s="220"/>
      <c r="T206" s="220"/>
      <c r="U206" s="220"/>
      <c r="V206" s="220"/>
      <c r="W206" s="220"/>
      <c r="X206" s="220"/>
      <c r="Y206" s="210"/>
      <c r="Z206" s="210"/>
      <c r="AA206" s="210"/>
      <c r="AB206" s="210"/>
      <c r="AC206" s="210"/>
      <c r="AD206" s="210"/>
      <c r="AE206" s="210"/>
      <c r="AF206" s="210"/>
      <c r="AG206" s="210" t="s">
        <v>210</v>
      </c>
      <c r="AH206" s="210">
        <v>5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5">
      <c r="A207" s="217"/>
      <c r="B207" s="218"/>
      <c r="C207" s="259" t="s">
        <v>429</v>
      </c>
      <c r="D207" s="249"/>
      <c r="E207" s="250">
        <v>6.83</v>
      </c>
      <c r="F207" s="220"/>
      <c r="G207" s="220"/>
      <c r="H207" s="220"/>
      <c r="I207" s="220"/>
      <c r="J207" s="220"/>
      <c r="K207" s="220"/>
      <c r="L207" s="220"/>
      <c r="M207" s="220"/>
      <c r="N207" s="219"/>
      <c r="O207" s="219"/>
      <c r="P207" s="219"/>
      <c r="Q207" s="219"/>
      <c r="R207" s="220"/>
      <c r="S207" s="220"/>
      <c r="T207" s="220"/>
      <c r="U207" s="220"/>
      <c r="V207" s="220"/>
      <c r="W207" s="220"/>
      <c r="X207" s="220"/>
      <c r="Y207" s="210"/>
      <c r="Z207" s="210"/>
      <c r="AA207" s="210"/>
      <c r="AB207" s="210"/>
      <c r="AC207" s="210"/>
      <c r="AD207" s="210"/>
      <c r="AE207" s="210"/>
      <c r="AF207" s="210"/>
      <c r="AG207" s="210" t="s">
        <v>210</v>
      </c>
      <c r="AH207" s="210">
        <v>5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5">
      <c r="A208" s="217"/>
      <c r="B208" s="218"/>
      <c r="C208" s="259" t="s">
        <v>295</v>
      </c>
      <c r="D208" s="249"/>
      <c r="E208" s="250">
        <v>64.5</v>
      </c>
      <c r="F208" s="220"/>
      <c r="G208" s="220"/>
      <c r="H208" s="220"/>
      <c r="I208" s="220"/>
      <c r="J208" s="220"/>
      <c r="K208" s="220"/>
      <c r="L208" s="220"/>
      <c r="M208" s="220"/>
      <c r="N208" s="219"/>
      <c r="O208" s="219"/>
      <c r="P208" s="219"/>
      <c r="Q208" s="219"/>
      <c r="R208" s="220"/>
      <c r="S208" s="220"/>
      <c r="T208" s="220"/>
      <c r="U208" s="220"/>
      <c r="V208" s="220"/>
      <c r="W208" s="220"/>
      <c r="X208" s="220"/>
      <c r="Y208" s="210"/>
      <c r="Z208" s="210"/>
      <c r="AA208" s="210"/>
      <c r="AB208" s="210"/>
      <c r="AC208" s="210"/>
      <c r="AD208" s="210"/>
      <c r="AE208" s="210"/>
      <c r="AF208" s="210"/>
      <c r="AG208" s="210" t="s">
        <v>210</v>
      </c>
      <c r="AH208" s="210">
        <v>5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5">
      <c r="A209" s="228">
        <v>48</v>
      </c>
      <c r="B209" s="229" t="s">
        <v>430</v>
      </c>
      <c r="C209" s="245" t="s">
        <v>431</v>
      </c>
      <c r="D209" s="230" t="s">
        <v>213</v>
      </c>
      <c r="E209" s="231">
        <v>120</v>
      </c>
      <c r="F209" s="232"/>
      <c r="G209" s="233">
        <f>ROUND(E209*F209,2)</f>
        <v>0</v>
      </c>
      <c r="H209" s="232"/>
      <c r="I209" s="233">
        <f>ROUND(E209*H209,2)</f>
        <v>0</v>
      </c>
      <c r="J209" s="232"/>
      <c r="K209" s="233">
        <f>ROUND(E209*J209,2)</f>
        <v>0</v>
      </c>
      <c r="L209" s="233">
        <v>21</v>
      </c>
      <c r="M209" s="233">
        <f>G209*(1+L209/100)</f>
        <v>0</v>
      </c>
      <c r="N209" s="231">
        <v>5.9199999999999999E-3</v>
      </c>
      <c r="O209" s="231">
        <f>ROUND(E209*N209,2)</f>
        <v>0.71</v>
      </c>
      <c r="P209" s="231">
        <v>0</v>
      </c>
      <c r="Q209" s="231">
        <f>ROUND(E209*P209,2)</f>
        <v>0</v>
      </c>
      <c r="R209" s="233" t="s">
        <v>416</v>
      </c>
      <c r="S209" s="233" t="s">
        <v>181</v>
      </c>
      <c r="T209" s="234" t="s">
        <v>181</v>
      </c>
      <c r="U209" s="220">
        <v>0.26</v>
      </c>
      <c r="V209" s="220">
        <f>ROUND(E209*U209,2)</f>
        <v>31.2</v>
      </c>
      <c r="W209" s="220"/>
      <c r="X209" s="220" t="s">
        <v>202</v>
      </c>
      <c r="Y209" s="210"/>
      <c r="Z209" s="210"/>
      <c r="AA209" s="210"/>
      <c r="AB209" s="210"/>
      <c r="AC209" s="210"/>
      <c r="AD209" s="210"/>
      <c r="AE209" s="210"/>
      <c r="AF209" s="210"/>
      <c r="AG209" s="210" t="s">
        <v>203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5">
      <c r="A210" s="217"/>
      <c r="B210" s="218"/>
      <c r="C210" s="259" t="s">
        <v>432</v>
      </c>
      <c r="D210" s="249"/>
      <c r="E210" s="250">
        <v>120</v>
      </c>
      <c r="F210" s="220"/>
      <c r="G210" s="220"/>
      <c r="H210" s="220"/>
      <c r="I210" s="220"/>
      <c r="J210" s="220"/>
      <c r="K210" s="220"/>
      <c r="L210" s="220"/>
      <c r="M210" s="220"/>
      <c r="N210" s="219"/>
      <c r="O210" s="219"/>
      <c r="P210" s="219"/>
      <c r="Q210" s="219"/>
      <c r="R210" s="220"/>
      <c r="S210" s="220"/>
      <c r="T210" s="220"/>
      <c r="U210" s="220"/>
      <c r="V210" s="220"/>
      <c r="W210" s="220"/>
      <c r="X210" s="220"/>
      <c r="Y210" s="210"/>
      <c r="Z210" s="210"/>
      <c r="AA210" s="210"/>
      <c r="AB210" s="210"/>
      <c r="AC210" s="210"/>
      <c r="AD210" s="210"/>
      <c r="AE210" s="210"/>
      <c r="AF210" s="210"/>
      <c r="AG210" s="210" t="s">
        <v>210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x14ac:dyDescent="0.25">
      <c r="A211" s="222" t="s">
        <v>176</v>
      </c>
      <c r="B211" s="223" t="s">
        <v>100</v>
      </c>
      <c r="C211" s="243" t="s">
        <v>101</v>
      </c>
      <c r="D211" s="224"/>
      <c r="E211" s="225"/>
      <c r="F211" s="226"/>
      <c r="G211" s="226">
        <f>SUMIF(AG212:AG242,"&lt;&gt;NOR",G212:G242)</f>
        <v>0</v>
      </c>
      <c r="H211" s="226"/>
      <c r="I211" s="226">
        <f>SUM(I212:I242)</f>
        <v>0</v>
      </c>
      <c r="J211" s="226"/>
      <c r="K211" s="226">
        <f>SUM(K212:K242)</f>
        <v>0</v>
      </c>
      <c r="L211" s="226"/>
      <c r="M211" s="226">
        <f>SUM(M212:M242)</f>
        <v>0</v>
      </c>
      <c r="N211" s="225"/>
      <c r="O211" s="225">
        <f>SUM(O212:O242)</f>
        <v>0.02</v>
      </c>
      <c r="P211" s="225"/>
      <c r="Q211" s="225">
        <f>SUM(Q212:Q242)</f>
        <v>0</v>
      </c>
      <c r="R211" s="226"/>
      <c r="S211" s="226"/>
      <c r="T211" s="227"/>
      <c r="U211" s="221"/>
      <c r="V211" s="221">
        <f>SUM(V212:V242)</f>
        <v>181.1</v>
      </c>
      <c r="W211" s="221"/>
      <c r="X211" s="221"/>
      <c r="AG211" t="s">
        <v>177</v>
      </c>
    </row>
    <row r="212" spans="1:60" ht="40.799999999999997" outlineLevel="1" x14ac:dyDescent="0.25">
      <c r="A212" s="228">
        <v>49</v>
      </c>
      <c r="B212" s="229" t="s">
        <v>433</v>
      </c>
      <c r="C212" s="245" t="s">
        <v>434</v>
      </c>
      <c r="D212" s="230" t="s">
        <v>213</v>
      </c>
      <c r="E212" s="231">
        <v>584.20000000000005</v>
      </c>
      <c r="F212" s="232"/>
      <c r="G212" s="233">
        <f>ROUND(E212*F212,2)</f>
        <v>0</v>
      </c>
      <c r="H212" s="232"/>
      <c r="I212" s="233">
        <f>ROUND(E212*H212,2)</f>
        <v>0</v>
      </c>
      <c r="J212" s="232"/>
      <c r="K212" s="233">
        <f>ROUND(E212*J212,2)</f>
        <v>0</v>
      </c>
      <c r="L212" s="233">
        <v>21</v>
      </c>
      <c r="M212" s="233">
        <f>G212*(1+L212/100)</f>
        <v>0</v>
      </c>
      <c r="N212" s="231">
        <v>4.0000000000000003E-5</v>
      </c>
      <c r="O212" s="231">
        <f>ROUND(E212*N212,2)</f>
        <v>0.02</v>
      </c>
      <c r="P212" s="231">
        <v>0</v>
      </c>
      <c r="Q212" s="231">
        <f>ROUND(E212*P212,2)</f>
        <v>0</v>
      </c>
      <c r="R212" s="233" t="s">
        <v>214</v>
      </c>
      <c r="S212" s="233" t="s">
        <v>181</v>
      </c>
      <c r="T212" s="234" t="s">
        <v>181</v>
      </c>
      <c r="U212" s="220">
        <v>0.31</v>
      </c>
      <c r="V212" s="220">
        <f>ROUND(E212*U212,2)</f>
        <v>181.1</v>
      </c>
      <c r="W212" s="220"/>
      <c r="X212" s="220" t="s">
        <v>202</v>
      </c>
      <c r="Y212" s="210"/>
      <c r="Z212" s="210"/>
      <c r="AA212" s="210"/>
      <c r="AB212" s="210"/>
      <c r="AC212" s="210"/>
      <c r="AD212" s="210"/>
      <c r="AE212" s="210"/>
      <c r="AF212" s="210"/>
      <c r="AG212" s="210" t="s">
        <v>203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5">
      <c r="A213" s="217"/>
      <c r="B213" s="218"/>
      <c r="C213" s="259" t="s">
        <v>263</v>
      </c>
      <c r="D213" s="249"/>
      <c r="E213" s="250">
        <v>15.1</v>
      </c>
      <c r="F213" s="220"/>
      <c r="G213" s="220"/>
      <c r="H213" s="220"/>
      <c r="I213" s="220"/>
      <c r="J213" s="220"/>
      <c r="K213" s="220"/>
      <c r="L213" s="220"/>
      <c r="M213" s="220"/>
      <c r="N213" s="219"/>
      <c r="O213" s="219"/>
      <c r="P213" s="219"/>
      <c r="Q213" s="219"/>
      <c r="R213" s="220"/>
      <c r="S213" s="220"/>
      <c r="T213" s="220"/>
      <c r="U213" s="220"/>
      <c r="V213" s="220"/>
      <c r="W213" s="220"/>
      <c r="X213" s="220"/>
      <c r="Y213" s="210"/>
      <c r="Z213" s="210"/>
      <c r="AA213" s="210"/>
      <c r="AB213" s="210"/>
      <c r="AC213" s="210"/>
      <c r="AD213" s="210"/>
      <c r="AE213" s="210"/>
      <c r="AF213" s="210"/>
      <c r="AG213" s="210" t="s">
        <v>210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5">
      <c r="A214" s="217"/>
      <c r="B214" s="218"/>
      <c r="C214" s="259" t="s">
        <v>435</v>
      </c>
      <c r="D214" s="249"/>
      <c r="E214" s="250">
        <v>36.799999999999997</v>
      </c>
      <c r="F214" s="220"/>
      <c r="G214" s="220"/>
      <c r="H214" s="220"/>
      <c r="I214" s="220"/>
      <c r="J214" s="220"/>
      <c r="K214" s="220"/>
      <c r="L214" s="220"/>
      <c r="M214" s="220"/>
      <c r="N214" s="219"/>
      <c r="O214" s="219"/>
      <c r="P214" s="219"/>
      <c r="Q214" s="219"/>
      <c r="R214" s="220"/>
      <c r="S214" s="220"/>
      <c r="T214" s="220"/>
      <c r="U214" s="220"/>
      <c r="V214" s="220"/>
      <c r="W214" s="220"/>
      <c r="X214" s="220"/>
      <c r="Y214" s="210"/>
      <c r="Z214" s="210"/>
      <c r="AA214" s="210"/>
      <c r="AB214" s="210"/>
      <c r="AC214" s="210"/>
      <c r="AD214" s="210"/>
      <c r="AE214" s="210"/>
      <c r="AF214" s="210"/>
      <c r="AG214" s="210" t="s">
        <v>210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5">
      <c r="A215" s="217"/>
      <c r="B215" s="218"/>
      <c r="C215" s="259" t="s">
        <v>291</v>
      </c>
      <c r="D215" s="249"/>
      <c r="E215" s="250">
        <v>33.700000000000003</v>
      </c>
      <c r="F215" s="220"/>
      <c r="G215" s="220"/>
      <c r="H215" s="220"/>
      <c r="I215" s="220"/>
      <c r="J215" s="220"/>
      <c r="K215" s="220"/>
      <c r="L215" s="220"/>
      <c r="M215" s="220"/>
      <c r="N215" s="219"/>
      <c r="O215" s="219"/>
      <c r="P215" s="219"/>
      <c r="Q215" s="219"/>
      <c r="R215" s="220"/>
      <c r="S215" s="220"/>
      <c r="T215" s="220"/>
      <c r="U215" s="220"/>
      <c r="V215" s="220"/>
      <c r="W215" s="220"/>
      <c r="X215" s="220"/>
      <c r="Y215" s="210"/>
      <c r="Z215" s="210"/>
      <c r="AA215" s="210"/>
      <c r="AB215" s="210"/>
      <c r="AC215" s="210"/>
      <c r="AD215" s="210"/>
      <c r="AE215" s="210"/>
      <c r="AF215" s="210"/>
      <c r="AG215" s="210" t="s">
        <v>210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5">
      <c r="A216" s="217"/>
      <c r="B216" s="218"/>
      <c r="C216" s="259" t="s">
        <v>292</v>
      </c>
      <c r="D216" s="249"/>
      <c r="E216" s="250">
        <v>30.8</v>
      </c>
      <c r="F216" s="220"/>
      <c r="G216" s="220"/>
      <c r="H216" s="220"/>
      <c r="I216" s="220"/>
      <c r="J216" s="220"/>
      <c r="K216" s="220"/>
      <c r="L216" s="220"/>
      <c r="M216" s="220"/>
      <c r="N216" s="219"/>
      <c r="O216" s="219"/>
      <c r="P216" s="219"/>
      <c r="Q216" s="219"/>
      <c r="R216" s="220"/>
      <c r="S216" s="220"/>
      <c r="T216" s="220"/>
      <c r="U216" s="220"/>
      <c r="V216" s="220"/>
      <c r="W216" s="220"/>
      <c r="X216" s="220"/>
      <c r="Y216" s="210"/>
      <c r="Z216" s="210"/>
      <c r="AA216" s="210"/>
      <c r="AB216" s="210"/>
      <c r="AC216" s="210"/>
      <c r="AD216" s="210"/>
      <c r="AE216" s="210"/>
      <c r="AF216" s="210"/>
      <c r="AG216" s="210" t="s">
        <v>210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5">
      <c r="A217" s="217"/>
      <c r="B217" s="218"/>
      <c r="C217" s="259" t="s">
        <v>436</v>
      </c>
      <c r="D217" s="249"/>
      <c r="E217" s="250">
        <v>19.8</v>
      </c>
      <c r="F217" s="220"/>
      <c r="G217" s="220"/>
      <c r="H217" s="220"/>
      <c r="I217" s="220"/>
      <c r="J217" s="220"/>
      <c r="K217" s="220"/>
      <c r="L217" s="220"/>
      <c r="M217" s="220"/>
      <c r="N217" s="219"/>
      <c r="O217" s="219"/>
      <c r="P217" s="219"/>
      <c r="Q217" s="219"/>
      <c r="R217" s="220"/>
      <c r="S217" s="220"/>
      <c r="T217" s="220"/>
      <c r="U217" s="220"/>
      <c r="V217" s="220"/>
      <c r="W217" s="220"/>
      <c r="X217" s="220"/>
      <c r="Y217" s="210"/>
      <c r="Z217" s="210"/>
      <c r="AA217" s="210"/>
      <c r="AB217" s="210"/>
      <c r="AC217" s="210"/>
      <c r="AD217" s="210"/>
      <c r="AE217" s="210"/>
      <c r="AF217" s="210"/>
      <c r="AG217" s="210" t="s">
        <v>210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5">
      <c r="A218" s="217"/>
      <c r="B218" s="218"/>
      <c r="C218" s="259" t="s">
        <v>437</v>
      </c>
      <c r="D218" s="249"/>
      <c r="E218" s="250">
        <v>24.1</v>
      </c>
      <c r="F218" s="220"/>
      <c r="G218" s="220"/>
      <c r="H218" s="220"/>
      <c r="I218" s="220"/>
      <c r="J218" s="220"/>
      <c r="K218" s="220"/>
      <c r="L218" s="220"/>
      <c r="M218" s="220"/>
      <c r="N218" s="219"/>
      <c r="O218" s="219"/>
      <c r="P218" s="219"/>
      <c r="Q218" s="219"/>
      <c r="R218" s="220"/>
      <c r="S218" s="220"/>
      <c r="T218" s="220"/>
      <c r="U218" s="220"/>
      <c r="V218" s="220"/>
      <c r="W218" s="220"/>
      <c r="X218" s="220"/>
      <c r="Y218" s="210"/>
      <c r="Z218" s="210"/>
      <c r="AA218" s="210"/>
      <c r="AB218" s="210"/>
      <c r="AC218" s="210"/>
      <c r="AD218" s="210"/>
      <c r="AE218" s="210"/>
      <c r="AF218" s="210"/>
      <c r="AG218" s="210" t="s">
        <v>210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5">
      <c r="A219" s="217"/>
      <c r="B219" s="218"/>
      <c r="C219" s="259" t="s">
        <v>438</v>
      </c>
      <c r="D219" s="249"/>
      <c r="E219" s="250">
        <v>6.2</v>
      </c>
      <c r="F219" s="220"/>
      <c r="G219" s="220"/>
      <c r="H219" s="220"/>
      <c r="I219" s="220"/>
      <c r="J219" s="220"/>
      <c r="K219" s="220"/>
      <c r="L219" s="220"/>
      <c r="M219" s="220"/>
      <c r="N219" s="219"/>
      <c r="O219" s="219"/>
      <c r="P219" s="219"/>
      <c r="Q219" s="219"/>
      <c r="R219" s="220"/>
      <c r="S219" s="220"/>
      <c r="T219" s="220"/>
      <c r="U219" s="220"/>
      <c r="V219" s="220"/>
      <c r="W219" s="220"/>
      <c r="X219" s="220"/>
      <c r="Y219" s="210"/>
      <c r="Z219" s="210"/>
      <c r="AA219" s="210"/>
      <c r="AB219" s="210"/>
      <c r="AC219" s="210"/>
      <c r="AD219" s="210"/>
      <c r="AE219" s="210"/>
      <c r="AF219" s="210"/>
      <c r="AG219" s="210" t="s">
        <v>210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5">
      <c r="A220" s="217"/>
      <c r="B220" s="218"/>
      <c r="C220" s="259" t="s">
        <v>439</v>
      </c>
      <c r="D220" s="249"/>
      <c r="E220" s="250">
        <v>4.5</v>
      </c>
      <c r="F220" s="220"/>
      <c r="G220" s="220"/>
      <c r="H220" s="220"/>
      <c r="I220" s="220"/>
      <c r="J220" s="220"/>
      <c r="K220" s="220"/>
      <c r="L220" s="220"/>
      <c r="M220" s="220"/>
      <c r="N220" s="219"/>
      <c r="O220" s="219"/>
      <c r="P220" s="219"/>
      <c r="Q220" s="219"/>
      <c r="R220" s="220"/>
      <c r="S220" s="220"/>
      <c r="T220" s="220"/>
      <c r="U220" s="220"/>
      <c r="V220" s="220"/>
      <c r="W220" s="220"/>
      <c r="X220" s="220"/>
      <c r="Y220" s="210"/>
      <c r="Z220" s="210"/>
      <c r="AA220" s="210"/>
      <c r="AB220" s="210"/>
      <c r="AC220" s="210"/>
      <c r="AD220" s="210"/>
      <c r="AE220" s="210"/>
      <c r="AF220" s="210"/>
      <c r="AG220" s="210" t="s">
        <v>210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5">
      <c r="A221" s="217"/>
      <c r="B221" s="218"/>
      <c r="C221" s="259" t="s">
        <v>440</v>
      </c>
      <c r="D221" s="249"/>
      <c r="E221" s="250">
        <v>20</v>
      </c>
      <c r="F221" s="220"/>
      <c r="G221" s="220"/>
      <c r="H221" s="220"/>
      <c r="I221" s="220"/>
      <c r="J221" s="220"/>
      <c r="K221" s="220"/>
      <c r="L221" s="220"/>
      <c r="M221" s="220"/>
      <c r="N221" s="219"/>
      <c r="O221" s="219"/>
      <c r="P221" s="219"/>
      <c r="Q221" s="219"/>
      <c r="R221" s="220"/>
      <c r="S221" s="220"/>
      <c r="T221" s="220"/>
      <c r="U221" s="220"/>
      <c r="V221" s="220"/>
      <c r="W221" s="220"/>
      <c r="X221" s="220"/>
      <c r="Y221" s="210"/>
      <c r="Z221" s="210"/>
      <c r="AA221" s="210"/>
      <c r="AB221" s="210"/>
      <c r="AC221" s="210"/>
      <c r="AD221" s="210"/>
      <c r="AE221" s="210"/>
      <c r="AF221" s="210"/>
      <c r="AG221" s="210" t="s">
        <v>210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5">
      <c r="A222" s="217"/>
      <c r="B222" s="218"/>
      <c r="C222" s="259" t="s">
        <v>441</v>
      </c>
      <c r="D222" s="249"/>
      <c r="E222" s="250">
        <v>18</v>
      </c>
      <c r="F222" s="220"/>
      <c r="G222" s="220"/>
      <c r="H222" s="220"/>
      <c r="I222" s="220"/>
      <c r="J222" s="220"/>
      <c r="K222" s="220"/>
      <c r="L222" s="220"/>
      <c r="M222" s="220"/>
      <c r="N222" s="219"/>
      <c r="O222" s="219"/>
      <c r="P222" s="219"/>
      <c r="Q222" s="219"/>
      <c r="R222" s="220"/>
      <c r="S222" s="220"/>
      <c r="T222" s="220"/>
      <c r="U222" s="220"/>
      <c r="V222" s="220"/>
      <c r="W222" s="220"/>
      <c r="X222" s="220"/>
      <c r="Y222" s="210"/>
      <c r="Z222" s="210"/>
      <c r="AA222" s="210"/>
      <c r="AB222" s="210"/>
      <c r="AC222" s="210"/>
      <c r="AD222" s="210"/>
      <c r="AE222" s="210"/>
      <c r="AF222" s="210"/>
      <c r="AG222" s="210" t="s">
        <v>210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5">
      <c r="A223" s="217"/>
      <c r="B223" s="218"/>
      <c r="C223" s="259" t="s">
        <v>442</v>
      </c>
      <c r="D223" s="249"/>
      <c r="E223" s="250">
        <v>18</v>
      </c>
      <c r="F223" s="220"/>
      <c r="G223" s="220"/>
      <c r="H223" s="220"/>
      <c r="I223" s="220"/>
      <c r="J223" s="220"/>
      <c r="K223" s="220"/>
      <c r="L223" s="220"/>
      <c r="M223" s="220"/>
      <c r="N223" s="219"/>
      <c r="O223" s="219"/>
      <c r="P223" s="219"/>
      <c r="Q223" s="219"/>
      <c r="R223" s="220"/>
      <c r="S223" s="220"/>
      <c r="T223" s="220"/>
      <c r="U223" s="220"/>
      <c r="V223" s="220"/>
      <c r="W223" s="220"/>
      <c r="X223" s="220"/>
      <c r="Y223" s="210"/>
      <c r="Z223" s="210"/>
      <c r="AA223" s="210"/>
      <c r="AB223" s="210"/>
      <c r="AC223" s="210"/>
      <c r="AD223" s="210"/>
      <c r="AE223" s="210"/>
      <c r="AF223" s="210"/>
      <c r="AG223" s="210" t="s">
        <v>210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5">
      <c r="A224" s="217"/>
      <c r="B224" s="218"/>
      <c r="C224" s="259" t="s">
        <v>443</v>
      </c>
      <c r="D224" s="249"/>
      <c r="E224" s="250">
        <v>18</v>
      </c>
      <c r="F224" s="220"/>
      <c r="G224" s="220"/>
      <c r="H224" s="220"/>
      <c r="I224" s="220"/>
      <c r="J224" s="220"/>
      <c r="K224" s="220"/>
      <c r="L224" s="220"/>
      <c r="M224" s="220"/>
      <c r="N224" s="219"/>
      <c r="O224" s="219"/>
      <c r="P224" s="219"/>
      <c r="Q224" s="219"/>
      <c r="R224" s="220"/>
      <c r="S224" s="220"/>
      <c r="T224" s="220"/>
      <c r="U224" s="220"/>
      <c r="V224" s="220"/>
      <c r="W224" s="220"/>
      <c r="X224" s="220"/>
      <c r="Y224" s="210"/>
      <c r="Z224" s="210"/>
      <c r="AA224" s="210"/>
      <c r="AB224" s="210"/>
      <c r="AC224" s="210"/>
      <c r="AD224" s="210"/>
      <c r="AE224" s="210"/>
      <c r="AF224" s="210"/>
      <c r="AG224" s="210" t="s">
        <v>210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5">
      <c r="A225" s="217"/>
      <c r="B225" s="218"/>
      <c r="C225" s="259" t="s">
        <v>444</v>
      </c>
      <c r="D225" s="249"/>
      <c r="E225" s="250">
        <v>20.100000000000001</v>
      </c>
      <c r="F225" s="220"/>
      <c r="G225" s="220"/>
      <c r="H225" s="220"/>
      <c r="I225" s="220"/>
      <c r="J225" s="220"/>
      <c r="K225" s="220"/>
      <c r="L225" s="220"/>
      <c r="M225" s="220"/>
      <c r="N225" s="219"/>
      <c r="O225" s="219"/>
      <c r="P225" s="219"/>
      <c r="Q225" s="219"/>
      <c r="R225" s="220"/>
      <c r="S225" s="220"/>
      <c r="T225" s="220"/>
      <c r="U225" s="220"/>
      <c r="V225" s="220"/>
      <c r="W225" s="220"/>
      <c r="X225" s="220"/>
      <c r="Y225" s="210"/>
      <c r="Z225" s="210"/>
      <c r="AA225" s="210"/>
      <c r="AB225" s="210"/>
      <c r="AC225" s="210"/>
      <c r="AD225" s="210"/>
      <c r="AE225" s="210"/>
      <c r="AF225" s="210"/>
      <c r="AG225" s="210" t="s">
        <v>210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5">
      <c r="A226" s="217"/>
      <c r="B226" s="218"/>
      <c r="C226" s="259" t="s">
        <v>392</v>
      </c>
      <c r="D226" s="249"/>
      <c r="E226" s="250">
        <v>5.6</v>
      </c>
      <c r="F226" s="220"/>
      <c r="G226" s="220"/>
      <c r="H226" s="220"/>
      <c r="I226" s="220"/>
      <c r="J226" s="220"/>
      <c r="K226" s="220"/>
      <c r="L226" s="220"/>
      <c r="M226" s="220"/>
      <c r="N226" s="219"/>
      <c r="O226" s="219"/>
      <c r="P226" s="219"/>
      <c r="Q226" s="219"/>
      <c r="R226" s="220"/>
      <c r="S226" s="220"/>
      <c r="T226" s="220"/>
      <c r="U226" s="220"/>
      <c r="V226" s="220"/>
      <c r="W226" s="220"/>
      <c r="X226" s="220"/>
      <c r="Y226" s="210"/>
      <c r="Z226" s="210"/>
      <c r="AA226" s="210"/>
      <c r="AB226" s="210"/>
      <c r="AC226" s="210"/>
      <c r="AD226" s="210"/>
      <c r="AE226" s="210"/>
      <c r="AF226" s="210"/>
      <c r="AG226" s="210" t="s">
        <v>210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5">
      <c r="A227" s="217"/>
      <c r="B227" s="218"/>
      <c r="C227" s="259" t="s">
        <v>394</v>
      </c>
      <c r="D227" s="249"/>
      <c r="E227" s="250">
        <v>14.4</v>
      </c>
      <c r="F227" s="220"/>
      <c r="G227" s="220"/>
      <c r="H227" s="220"/>
      <c r="I227" s="220"/>
      <c r="J227" s="220"/>
      <c r="K227" s="220"/>
      <c r="L227" s="220"/>
      <c r="M227" s="220"/>
      <c r="N227" s="219"/>
      <c r="O227" s="219"/>
      <c r="P227" s="219"/>
      <c r="Q227" s="219"/>
      <c r="R227" s="220"/>
      <c r="S227" s="220"/>
      <c r="T227" s="220"/>
      <c r="U227" s="220"/>
      <c r="V227" s="220"/>
      <c r="W227" s="220"/>
      <c r="X227" s="220"/>
      <c r="Y227" s="210"/>
      <c r="Z227" s="210"/>
      <c r="AA227" s="210"/>
      <c r="AB227" s="210"/>
      <c r="AC227" s="210"/>
      <c r="AD227" s="210"/>
      <c r="AE227" s="210"/>
      <c r="AF227" s="210"/>
      <c r="AG227" s="210" t="s">
        <v>210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5">
      <c r="A228" s="217"/>
      <c r="B228" s="218"/>
      <c r="C228" s="259" t="s">
        <v>445</v>
      </c>
      <c r="D228" s="249"/>
      <c r="E228" s="250">
        <v>5.6</v>
      </c>
      <c r="F228" s="220"/>
      <c r="G228" s="220"/>
      <c r="H228" s="220"/>
      <c r="I228" s="220"/>
      <c r="J228" s="220"/>
      <c r="K228" s="220"/>
      <c r="L228" s="220"/>
      <c r="M228" s="220"/>
      <c r="N228" s="219"/>
      <c r="O228" s="219"/>
      <c r="P228" s="219"/>
      <c r="Q228" s="219"/>
      <c r="R228" s="220"/>
      <c r="S228" s="220"/>
      <c r="T228" s="220"/>
      <c r="U228" s="220"/>
      <c r="V228" s="220"/>
      <c r="W228" s="220"/>
      <c r="X228" s="220"/>
      <c r="Y228" s="210"/>
      <c r="Z228" s="210"/>
      <c r="AA228" s="210"/>
      <c r="AB228" s="210"/>
      <c r="AC228" s="210"/>
      <c r="AD228" s="210"/>
      <c r="AE228" s="210"/>
      <c r="AF228" s="210"/>
      <c r="AG228" s="210" t="s">
        <v>210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5">
      <c r="A229" s="217"/>
      <c r="B229" s="218"/>
      <c r="C229" s="259" t="s">
        <v>446</v>
      </c>
      <c r="D229" s="249"/>
      <c r="E229" s="250">
        <v>5.8</v>
      </c>
      <c r="F229" s="220"/>
      <c r="G229" s="220"/>
      <c r="H229" s="220"/>
      <c r="I229" s="220"/>
      <c r="J229" s="220"/>
      <c r="K229" s="220"/>
      <c r="L229" s="220"/>
      <c r="M229" s="220"/>
      <c r="N229" s="219"/>
      <c r="O229" s="219"/>
      <c r="P229" s="219"/>
      <c r="Q229" s="219"/>
      <c r="R229" s="220"/>
      <c r="S229" s="220"/>
      <c r="T229" s="220"/>
      <c r="U229" s="220"/>
      <c r="V229" s="220"/>
      <c r="W229" s="220"/>
      <c r="X229" s="220"/>
      <c r="Y229" s="210"/>
      <c r="Z229" s="210"/>
      <c r="AA229" s="210"/>
      <c r="AB229" s="210"/>
      <c r="AC229" s="210"/>
      <c r="AD229" s="210"/>
      <c r="AE229" s="210"/>
      <c r="AF229" s="210"/>
      <c r="AG229" s="210" t="s">
        <v>210</v>
      </c>
      <c r="AH229" s="210">
        <v>0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5">
      <c r="A230" s="217"/>
      <c r="B230" s="218"/>
      <c r="C230" s="259" t="s">
        <v>447</v>
      </c>
      <c r="D230" s="249"/>
      <c r="E230" s="250">
        <v>6.5</v>
      </c>
      <c r="F230" s="220"/>
      <c r="G230" s="220"/>
      <c r="H230" s="220"/>
      <c r="I230" s="220"/>
      <c r="J230" s="220"/>
      <c r="K230" s="220"/>
      <c r="L230" s="220"/>
      <c r="M230" s="220"/>
      <c r="N230" s="219"/>
      <c r="O230" s="219"/>
      <c r="P230" s="219"/>
      <c r="Q230" s="219"/>
      <c r="R230" s="220"/>
      <c r="S230" s="220"/>
      <c r="T230" s="220"/>
      <c r="U230" s="220"/>
      <c r="V230" s="220"/>
      <c r="W230" s="220"/>
      <c r="X230" s="220"/>
      <c r="Y230" s="210"/>
      <c r="Z230" s="210"/>
      <c r="AA230" s="210"/>
      <c r="AB230" s="210"/>
      <c r="AC230" s="210"/>
      <c r="AD230" s="210"/>
      <c r="AE230" s="210"/>
      <c r="AF230" s="210"/>
      <c r="AG230" s="210" t="s">
        <v>210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5">
      <c r="A231" s="217"/>
      <c r="B231" s="218"/>
      <c r="C231" s="259" t="s">
        <v>266</v>
      </c>
      <c r="D231" s="249"/>
      <c r="E231" s="250">
        <v>6.7</v>
      </c>
      <c r="F231" s="220"/>
      <c r="G231" s="220"/>
      <c r="H231" s="220"/>
      <c r="I231" s="220"/>
      <c r="J231" s="220"/>
      <c r="K231" s="220"/>
      <c r="L231" s="220"/>
      <c r="M231" s="220"/>
      <c r="N231" s="219"/>
      <c r="O231" s="219"/>
      <c r="P231" s="219"/>
      <c r="Q231" s="219"/>
      <c r="R231" s="220"/>
      <c r="S231" s="220"/>
      <c r="T231" s="220"/>
      <c r="U231" s="220"/>
      <c r="V231" s="220"/>
      <c r="W231" s="220"/>
      <c r="X231" s="220"/>
      <c r="Y231" s="210"/>
      <c r="Z231" s="210"/>
      <c r="AA231" s="210"/>
      <c r="AB231" s="210"/>
      <c r="AC231" s="210"/>
      <c r="AD231" s="210"/>
      <c r="AE231" s="210"/>
      <c r="AF231" s="210"/>
      <c r="AG231" s="210" t="s">
        <v>210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5">
      <c r="A232" s="217"/>
      <c r="B232" s="218"/>
      <c r="C232" s="259" t="s">
        <v>267</v>
      </c>
      <c r="D232" s="249"/>
      <c r="E232" s="250">
        <v>3</v>
      </c>
      <c r="F232" s="220"/>
      <c r="G232" s="220"/>
      <c r="H232" s="220"/>
      <c r="I232" s="220"/>
      <c r="J232" s="220"/>
      <c r="K232" s="220"/>
      <c r="L232" s="220"/>
      <c r="M232" s="220"/>
      <c r="N232" s="219"/>
      <c r="O232" s="219"/>
      <c r="P232" s="219"/>
      <c r="Q232" s="219"/>
      <c r="R232" s="220"/>
      <c r="S232" s="220"/>
      <c r="T232" s="220"/>
      <c r="U232" s="220"/>
      <c r="V232" s="220"/>
      <c r="W232" s="220"/>
      <c r="X232" s="220"/>
      <c r="Y232" s="210"/>
      <c r="Z232" s="210"/>
      <c r="AA232" s="210"/>
      <c r="AB232" s="210"/>
      <c r="AC232" s="210"/>
      <c r="AD232" s="210"/>
      <c r="AE232" s="210"/>
      <c r="AF232" s="210"/>
      <c r="AG232" s="210" t="s">
        <v>210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5">
      <c r="A233" s="217"/>
      <c r="B233" s="218"/>
      <c r="C233" s="259" t="s">
        <v>268</v>
      </c>
      <c r="D233" s="249"/>
      <c r="E233" s="250">
        <v>4.4000000000000004</v>
      </c>
      <c r="F233" s="220"/>
      <c r="G233" s="220"/>
      <c r="H233" s="220"/>
      <c r="I233" s="220"/>
      <c r="J233" s="220"/>
      <c r="K233" s="220"/>
      <c r="L233" s="220"/>
      <c r="M233" s="220"/>
      <c r="N233" s="219"/>
      <c r="O233" s="219"/>
      <c r="P233" s="219"/>
      <c r="Q233" s="219"/>
      <c r="R233" s="220"/>
      <c r="S233" s="220"/>
      <c r="T233" s="220"/>
      <c r="U233" s="220"/>
      <c r="V233" s="220"/>
      <c r="W233" s="220"/>
      <c r="X233" s="220"/>
      <c r="Y233" s="210"/>
      <c r="Z233" s="210"/>
      <c r="AA233" s="210"/>
      <c r="AB233" s="210"/>
      <c r="AC233" s="210"/>
      <c r="AD233" s="210"/>
      <c r="AE233" s="210"/>
      <c r="AF233" s="210"/>
      <c r="AG233" s="210" t="s">
        <v>210</v>
      </c>
      <c r="AH233" s="210">
        <v>0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5">
      <c r="A234" s="217"/>
      <c r="B234" s="218"/>
      <c r="C234" s="259" t="s">
        <v>269</v>
      </c>
      <c r="D234" s="249"/>
      <c r="E234" s="250">
        <v>1.8</v>
      </c>
      <c r="F234" s="220"/>
      <c r="G234" s="220"/>
      <c r="H234" s="220"/>
      <c r="I234" s="220"/>
      <c r="J234" s="220"/>
      <c r="K234" s="220"/>
      <c r="L234" s="220"/>
      <c r="M234" s="220"/>
      <c r="N234" s="219"/>
      <c r="O234" s="219"/>
      <c r="P234" s="219"/>
      <c r="Q234" s="219"/>
      <c r="R234" s="220"/>
      <c r="S234" s="220"/>
      <c r="T234" s="220"/>
      <c r="U234" s="220"/>
      <c r="V234" s="220"/>
      <c r="W234" s="220"/>
      <c r="X234" s="220"/>
      <c r="Y234" s="210"/>
      <c r="Z234" s="210"/>
      <c r="AA234" s="210"/>
      <c r="AB234" s="210"/>
      <c r="AC234" s="210"/>
      <c r="AD234" s="210"/>
      <c r="AE234" s="210"/>
      <c r="AF234" s="210"/>
      <c r="AG234" s="210" t="s">
        <v>210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5">
      <c r="A235" s="217"/>
      <c r="B235" s="218"/>
      <c r="C235" s="259" t="s">
        <v>270</v>
      </c>
      <c r="D235" s="249"/>
      <c r="E235" s="250">
        <v>5.8</v>
      </c>
      <c r="F235" s="220"/>
      <c r="G235" s="220"/>
      <c r="H235" s="220"/>
      <c r="I235" s="220"/>
      <c r="J235" s="220"/>
      <c r="K235" s="220"/>
      <c r="L235" s="220"/>
      <c r="M235" s="220"/>
      <c r="N235" s="219"/>
      <c r="O235" s="219"/>
      <c r="P235" s="219"/>
      <c r="Q235" s="219"/>
      <c r="R235" s="220"/>
      <c r="S235" s="220"/>
      <c r="T235" s="220"/>
      <c r="U235" s="220"/>
      <c r="V235" s="220"/>
      <c r="W235" s="220"/>
      <c r="X235" s="220"/>
      <c r="Y235" s="210"/>
      <c r="Z235" s="210"/>
      <c r="AA235" s="210"/>
      <c r="AB235" s="210"/>
      <c r="AC235" s="210"/>
      <c r="AD235" s="210"/>
      <c r="AE235" s="210"/>
      <c r="AF235" s="210"/>
      <c r="AG235" s="210" t="s">
        <v>210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5">
      <c r="A236" s="217"/>
      <c r="B236" s="218"/>
      <c r="C236" s="259" t="s">
        <v>398</v>
      </c>
      <c r="D236" s="249"/>
      <c r="E236" s="250">
        <v>5</v>
      </c>
      <c r="F236" s="220"/>
      <c r="G236" s="220"/>
      <c r="H236" s="220"/>
      <c r="I236" s="220"/>
      <c r="J236" s="220"/>
      <c r="K236" s="220"/>
      <c r="L236" s="220"/>
      <c r="M236" s="220"/>
      <c r="N236" s="219"/>
      <c r="O236" s="219"/>
      <c r="P236" s="219"/>
      <c r="Q236" s="219"/>
      <c r="R236" s="220"/>
      <c r="S236" s="220"/>
      <c r="T236" s="220"/>
      <c r="U236" s="220"/>
      <c r="V236" s="220"/>
      <c r="W236" s="220"/>
      <c r="X236" s="220"/>
      <c r="Y236" s="210"/>
      <c r="Z236" s="210"/>
      <c r="AA236" s="210"/>
      <c r="AB236" s="210"/>
      <c r="AC236" s="210"/>
      <c r="AD236" s="210"/>
      <c r="AE236" s="210"/>
      <c r="AF236" s="210"/>
      <c r="AG236" s="210" t="s">
        <v>210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5">
      <c r="A237" s="217"/>
      <c r="B237" s="218"/>
      <c r="C237" s="259" t="s">
        <v>448</v>
      </c>
      <c r="D237" s="249"/>
      <c r="E237" s="250">
        <v>77.3</v>
      </c>
      <c r="F237" s="220"/>
      <c r="G237" s="220"/>
      <c r="H237" s="220"/>
      <c r="I237" s="220"/>
      <c r="J237" s="220"/>
      <c r="K237" s="220"/>
      <c r="L237" s="220"/>
      <c r="M237" s="220"/>
      <c r="N237" s="219"/>
      <c r="O237" s="219"/>
      <c r="P237" s="219"/>
      <c r="Q237" s="219"/>
      <c r="R237" s="220"/>
      <c r="S237" s="220"/>
      <c r="T237" s="220"/>
      <c r="U237" s="220"/>
      <c r="V237" s="220"/>
      <c r="W237" s="220"/>
      <c r="X237" s="220"/>
      <c r="Y237" s="210"/>
      <c r="Z237" s="210"/>
      <c r="AA237" s="210"/>
      <c r="AB237" s="210"/>
      <c r="AC237" s="210"/>
      <c r="AD237" s="210"/>
      <c r="AE237" s="210"/>
      <c r="AF237" s="210"/>
      <c r="AG237" s="210" t="s">
        <v>210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5">
      <c r="A238" s="217"/>
      <c r="B238" s="218"/>
      <c r="C238" s="259" t="s">
        <v>449</v>
      </c>
      <c r="D238" s="249"/>
      <c r="E238" s="250">
        <v>61.3</v>
      </c>
      <c r="F238" s="220"/>
      <c r="G238" s="220"/>
      <c r="H238" s="220"/>
      <c r="I238" s="220"/>
      <c r="J238" s="220"/>
      <c r="K238" s="220"/>
      <c r="L238" s="220"/>
      <c r="M238" s="220"/>
      <c r="N238" s="219"/>
      <c r="O238" s="219"/>
      <c r="P238" s="219"/>
      <c r="Q238" s="219"/>
      <c r="R238" s="220"/>
      <c r="S238" s="220"/>
      <c r="T238" s="220"/>
      <c r="U238" s="220"/>
      <c r="V238" s="220"/>
      <c r="W238" s="220"/>
      <c r="X238" s="220"/>
      <c r="Y238" s="210"/>
      <c r="Z238" s="210"/>
      <c r="AA238" s="210"/>
      <c r="AB238" s="210"/>
      <c r="AC238" s="210"/>
      <c r="AD238" s="210"/>
      <c r="AE238" s="210"/>
      <c r="AF238" s="210"/>
      <c r="AG238" s="210" t="s">
        <v>210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5">
      <c r="A239" s="217"/>
      <c r="B239" s="218"/>
      <c r="C239" s="259" t="s">
        <v>450</v>
      </c>
      <c r="D239" s="249"/>
      <c r="E239" s="250">
        <v>109.5</v>
      </c>
      <c r="F239" s="220"/>
      <c r="G239" s="220"/>
      <c r="H239" s="220"/>
      <c r="I239" s="220"/>
      <c r="J239" s="220"/>
      <c r="K239" s="220"/>
      <c r="L239" s="220"/>
      <c r="M239" s="220"/>
      <c r="N239" s="219"/>
      <c r="O239" s="219"/>
      <c r="P239" s="219"/>
      <c r="Q239" s="219"/>
      <c r="R239" s="220"/>
      <c r="S239" s="220"/>
      <c r="T239" s="220"/>
      <c r="U239" s="220"/>
      <c r="V239" s="220"/>
      <c r="W239" s="220"/>
      <c r="X239" s="220"/>
      <c r="Y239" s="210"/>
      <c r="Z239" s="210"/>
      <c r="AA239" s="210"/>
      <c r="AB239" s="210"/>
      <c r="AC239" s="210"/>
      <c r="AD239" s="210"/>
      <c r="AE239" s="210"/>
      <c r="AF239" s="210"/>
      <c r="AG239" s="210" t="s">
        <v>210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5">
      <c r="A240" s="217"/>
      <c r="B240" s="218"/>
      <c r="C240" s="259" t="s">
        <v>399</v>
      </c>
      <c r="D240" s="249"/>
      <c r="E240" s="250">
        <v>6.4</v>
      </c>
      <c r="F240" s="220"/>
      <c r="G240" s="220"/>
      <c r="H240" s="220"/>
      <c r="I240" s="220"/>
      <c r="J240" s="220"/>
      <c r="K240" s="220"/>
      <c r="L240" s="220"/>
      <c r="M240" s="220"/>
      <c r="N240" s="219"/>
      <c r="O240" s="219"/>
      <c r="P240" s="219"/>
      <c r="Q240" s="219"/>
      <c r="R240" s="220"/>
      <c r="S240" s="220"/>
      <c r="T240" s="220"/>
      <c r="U240" s="220"/>
      <c r="V240" s="220"/>
      <c r="W240" s="220"/>
      <c r="X240" s="220"/>
      <c r="Y240" s="210"/>
      <c r="Z240" s="210"/>
      <c r="AA240" s="210"/>
      <c r="AB240" s="210"/>
      <c r="AC240" s="210"/>
      <c r="AD240" s="210"/>
      <c r="AE240" s="210"/>
      <c r="AF240" s="210"/>
      <c r="AG240" s="210" t="s">
        <v>210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5">
      <c r="A241" s="228">
        <v>50</v>
      </c>
      <c r="B241" s="229" t="s">
        <v>451</v>
      </c>
      <c r="C241" s="245" t="s">
        <v>452</v>
      </c>
      <c r="D241" s="230" t="s">
        <v>453</v>
      </c>
      <c r="E241" s="231">
        <v>1</v>
      </c>
      <c r="F241" s="232"/>
      <c r="G241" s="233">
        <f>ROUND(E241*F241,2)</f>
        <v>0</v>
      </c>
      <c r="H241" s="232"/>
      <c r="I241" s="233">
        <f>ROUND(E241*H241,2)</f>
        <v>0</v>
      </c>
      <c r="J241" s="232"/>
      <c r="K241" s="233">
        <f>ROUND(E241*J241,2)</f>
        <v>0</v>
      </c>
      <c r="L241" s="233">
        <v>21</v>
      </c>
      <c r="M241" s="233">
        <f>G241*(1+L241/100)</f>
        <v>0</v>
      </c>
      <c r="N241" s="231">
        <v>0</v>
      </c>
      <c r="O241" s="231">
        <f>ROUND(E241*N241,2)</f>
        <v>0</v>
      </c>
      <c r="P241" s="231">
        <v>0</v>
      </c>
      <c r="Q241" s="231">
        <f>ROUND(E241*P241,2)</f>
        <v>0</v>
      </c>
      <c r="R241" s="233"/>
      <c r="S241" s="233" t="s">
        <v>233</v>
      </c>
      <c r="T241" s="234" t="s">
        <v>182</v>
      </c>
      <c r="U241" s="220">
        <v>0</v>
      </c>
      <c r="V241" s="220">
        <f>ROUND(E241*U241,2)</f>
        <v>0</v>
      </c>
      <c r="W241" s="220"/>
      <c r="X241" s="220" t="s">
        <v>202</v>
      </c>
      <c r="Y241" s="210"/>
      <c r="Z241" s="210"/>
      <c r="AA241" s="210"/>
      <c r="AB241" s="210"/>
      <c r="AC241" s="210"/>
      <c r="AD241" s="210"/>
      <c r="AE241" s="210"/>
      <c r="AF241" s="210"/>
      <c r="AG241" s="210" t="s">
        <v>203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5">
      <c r="A242" s="217"/>
      <c r="B242" s="218"/>
      <c r="C242" s="259" t="s">
        <v>454</v>
      </c>
      <c r="D242" s="249"/>
      <c r="E242" s="250">
        <v>1</v>
      </c>
      <c r="F242" s="220"/>
      <c r="G242" s="220"/>
      <c r="H242" s="220"/>
      <c r="I242" s="220"/>
      <c r="J242" s="220"/>
      <c r="K242" s="220"/>
      <c r="L242" s="220"/>
      <c r="M242" s="220"/>
      <c r="N242" s="219"/>
      <c r="O242" s="219"/>
      <c r="P242" s="219"/>
      <c r="Q242" s="219"/>
      <c r="R242" s="220"/>
      <c r="S242" s="220"/>
      <c r="T242" s="220"/>
      <c r="U242" s="220"/>
      <c r="V242" s="220"/>
      <c r="W242" s="220"/>
      <c r="X242" s="220"/>
      <c r="Y242" s="210"/>
      <c r="Z242" s="210"/>
      <c r="AA242" s="210"/>
      <c r="AB242" s="210"/>
      <c r="AC242" s="210"/>
      <c r="AD242" s="210"/>
      <c r="AE242" s="210"/>
      <c r="AF242" s="210"/>
      <c r="AG242" s="210" t="s">
        <v>210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x14ac:dyDescent="0.25">
      <c r="A243" s="222" t="s">
        <v>176</v>
      </c>
      <c r="B243" s="223" t="s">
        <v>102</v>
      </c>
      <c r="C243" s="243" t="s">
        <v>103</v>
      </c>
      <c r="D243" s="224"/>
      <c r="E243" s="225"/>
      <c r="F243" s="226"/>
      <c r="G243" s="226">
        <f>SUMIF(AG244:AG322,"&lt;&gt;NOR",G244:G322)</f>
        <v>0</v>
      </c>
      <c r="H243" s="226"/>
      <c r="I243" s="226">
        <f>SUM(I244:I322)</f>
        <v>0</v>
      </c>
      <c r="J243" s="226"/>
      <c r="K243" s="226">
        <f>SUM(K244:K322)</f>
        <v>0</v>
      </c>
      <c r="L243" s="226"/>
      <c r="M243" s="226">
        <f>SUM(M244:M322)</f>
        <v>0</v>
      </c>
      <c r="N243" s="225"/>
      <c r="O243" s="225">
        <f>SUM(O244:O322)</f>
        <v>0.24</v>
      </c>
      <c r="P243" s="225"/>
      <c r="Q243" s="225">
        <f>SUM(Q244:Q322)</f>
        <v>37.789999999999992</v>
      </c>
      <c r="R243" s="226"/>
      <c r="S243" s="226"/>
      <c r="T243" s="227"/>
      <c r="U243" s="221"/>
      <c r="V243" s="221">
        <f>SUM(V244:V322)</f>
        <v>261.19000000000005</v>
      </c>
      <c r="W243" s="221"/>
      <c r="X243" s="221"/>
      <c r="AG243" t="s">
        <v>177</v>
      </c>
    </row>
    <row r="244" spans="1:60" outlineLevel="1" x14ac:dyDescent="0.25">
      <c r="A244" s="228">
        <v>51</v>
      </c>
      <c r="B244" s="229" t="s">
        <v>455</v>
      </c>
      <c r="C244" s="245" t="s">
        <v>456</v>
      </c>
      <c r="D244" s="230" t="s">
        <v>208</v>
      </c>
      <c r="E244" s="231">
        <v>1.55358</v>
      </c>
      <c r="F244" s="232"/>
      <c r="G244" s="233">
        <f>ROUND(E244*F244,2)</f>
        <v>0</v>
      </c>
      <c r="H244" s="232"/>
      <c r="I244" s="233">
        <f>ROUND(E244*H244,2)</f>
        <v>0</v>
      </c>
      <c r="J244" s="232"/>
      <c r="K244" s="233">
        <f>ROUND(E244*J244,2)</f>
        <v>0</v>
      </c>
      <c r="L244" s="233">
        <v>21</v>
      </c>
      <c r="M244" s="233">
        <f>G244*(1+L244/100)</f>
        <v>0</v>
      </c>
      <c r="N244" s="231">
        <v>0</v>
      </c>
      <c r="O244" s="231">
        <f>ROUND(E244*N244,2)</f>
        <v>0</v>
      </c>
      <c r="P244" s="231">
        <v>2</v>
      </c>
      <c r="Q244" s="231">
        <f>ROUND(E244*P244,2)</f>
        <v>3.11</v>
      </c>
      <c r="R244" s="233" t="s">
        <v>457</v>
      </c>
      <c r="S244" s="233" t="s">
        <v>181</v>
      </c>
      <c r="T244" s="234" t="s">
        <v>181</v>
      </c>
      <c r="U244" s="220">
        <v>6.44</v>
      </c>
      <c r="V244" s="220">
        <f>ROUND(E244*U244,2)</f>
        <v>10.01</v>
      </c>
      <c r="W244" s="220"/>
      <c r="X244" s="220" t="s">
        <v>202</v>
      </c>
      <c r="Y244" s="210"/>
      <c r="Z244" s="210"/>
      <c r="AA244" s="210"/>
      <c r="AB244" s="210"/>
      <c r="AC244" s="210"/>
      <c r="AD244" s="210"/>
      <c r="AE244" s="210"/>
      <c r="AF244" s="210"/>
      <c r="AG244" s="210" t="s">
        <v>203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5">
      <c r="A245" s="217"/>
      <c r="B245" s="218"/>
      <c r="C245" s="258" t="s">
        <v>458</v>
      </c>
      <c r="D245" s="253"/>
      <c r="E245" s="253"/>
      <c r="F245" s="253"/>
      <c r="G245" s="253"/>
      <c r="H245" s="220"/>
      <c r="I245" s="220"/>
      <c r="J245" s="220"/>
      <c r="K245" s="220"/>
      <c r="L245" s="220"/>
      <c r="M245" s="220"/>
      <c r="N245" s="219"/>
      <c r="O245" s="219"/>
      <c r="P245" s="219"/>
      <c r="Q245" s="219"/>
      <c r="R245" s="220"/>
      <c r="S245" s="220"/>
      <c r="T245" s="220"/>
      <c r="U245" s="220"/>
      <c r="V245" s="220"/>
      <c r="W245" s="220"/>
      <c r="X245" s="220"/>
      <c r="Y245" s="210"/>
      <c r="Z245" s="210"/>
      <c r="AA245" s="210"/>
      <c r="AB245" s="210"/>
      <c r="AC245" s="210"/>
      <c r="AD245" s="210"/>
      <c r="AE245" s="210"/>
      <c r="AF245" s="210"/>
      <c r="AG245" s="210" t="s">
        <v>205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5">
      <c r="A246" s="217"/>
      <c r="B246" s="218"/>
      <c r="C246" s="259" t="s">
        <v>459</v>
      </c>
      <c r="D246" s="249"/>
      <c r="E246" s="250">
        <v>1.55358</v>
      </c>
      <c r="F246" s="220"/>
      <c r="G246" s="220"/>
      <c r="H246" s="220"/>
      <c r="I246" s="220"/>
      <c r="J246" s="220"/>
      <c r="K246" s="220"/>
      <c r="L246" s="220"/>
      <c r="M246" s="220"/>
      <c r="N246" s="219"/>
      <c r="O246" s="219"/>
      <c r="P246" s="219"/>
      <c r="Q246" s="219"/>
      <c r="R246" s="220"/>
      <c r="S246" s="220"/>
      <c r="T246" s="220"/>
      <c r="U246" s="220"/>
      <c r="V246" s="220"/>
      <c r="W246" s="220"/>
      <c r="X246" s="220"/>
      <c r="Y246" s="210"/>
      <c r="Z246" s="210"/>
      <c r="AA246" s="210"/>
      <c r="AB246" s="210"/>
      <c r="AC246" s="210"/>
      <c r="AD246" s="210"/>
      <c r="AE246" s="210"/>
      <c r="AF246" s="210"/>
      <c r="AG246" s="210" t="s">
        <v>210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5">
      <c r="A247" s="228">
        <v>52</v>
      </c>
      <c r="B247" s="229" t="s">
        <v>460</v>
      </c>
      <c r="C247" s="245" t="s">
        <v>461</v>
      </c>
      <c r="D247" s="230" t="s">
        <v>213</v>
      </c>
      <c r="E247" s="231">
        <v>3.089</v>
      </c>
      <c r="F247" s="232"/>
      <c r="G247" s="233">
        <f>ROUND(E247*F247,2)</f>
        <v>0</v>
      </c>
      <c r="H247" s="232"/>
      <c r="I247" s="233">
        <f>ROUND(E247*H247,2)</f>
        <v>0</v>
      </c>
      <c r="J247" s="232"/>
      <c r="K247" s="233">
        <f>ROUND(E247*J247,2)</f>
        <v>0</v>
      </c>
      <c r="L247" s="233">
        <v>21</v>
      </c>
      <c r="M247" s="233">
        <f>G247*(1+L247/100)</f>
        <v>0</v>
      </c>
      <c r="N247" s="231">
        <v>6.7000000000000002E-4</v>
      </c>
      <c r="O247" s="231">
        <f>ROUND(E247*N247,2)</f>
        <v>0</v>
      </c>
      <c r="P247" s="231">
        <v>0.184</v>
      </c>
      <c r="Q247" s="231">
        <f>ROUND(E247*P247,2)</f>
        <v>0.56999999999999995</v>
      </c>
      <c r="R247" s="233" t="s">
        <v>457</v>
      </c>
      <c r="S247" s="233" t="s">
        <v>181</v>
      </c>
      <c r="T247" s="234" t="s">
        <v>181</v>
      </c>
      <c r="U247" s="220">
        <v>0.23</v>
      </c>
      <c r="V247" s="220">
        <f>ROUND(E247*U247,2)</f>
        <v>0.71</v>
      </c>
      <c r="W247" s="220"/>
      <c r="X247" s="220" t="s">
        <v>202</v>
      </c>
      <c r="Y247" s="210"/>
      <c r="Z247" s="210"/>
      <c r="AA247" s="210"/>
      <c r="AB247" s="210"/>
      <c r="AC247" s="210"/>
      <c r="AD247" s="210"/>
      <c r="AE247" s="210"/>
      <c r="AF247" s="210"/>
      <c r="AG247" s="210" t="s">
        <v>203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ht="21" outlineLevel="1" x14ac:dyDescent="0.25">
      <c r="A248" s="217"/>
      <c r="B248" s="218"/>
      <c r="C248" s="258" t="s">
        <v>462</v>
      </c>
      <c r="D248" s="253"/>
      <c r="E248" s="253"/>
      <c r="F248" s="253"/>
      <c r="G248" s="253"/>
      <c r="H248" s="220"/>
      <c r="I248" s="220"/>
      <c r="J248" s="220"/>
      <c r="K248" s="220"/>
      <c r="L248" s="220"/>
      <c r="M248" s="220"/>
      <c r="N248" s="219"/>
      <c r="O248" s="219"/>
      <c r="P248" s="219"/>
      <c r="Q248" s="219"/>
      <c r="R248" s="220"/>
      <c r="S248" s="220"/>
      <c r="T248" s="220"/>
      <c r="U248" s="220"/>
      <c r="V248" s="220"/>
      <c r="W248" s="220"/>
      <c r="X248" s="220"/>
      <c r="Y248" s="210"/>
      <c r="Z248" s="210"/>
      <c r="AA248" s="210"/>
      <c r="AB248" s="210"/>
      <c r="AC248" s="210"/>
      <c r="AD248" s="210"/>
      <c r="AE248" s="210"/>
      <c r="AF248" s="210"/>
      <c r="AG248" s="210" t="s">
        <v>205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54" t="str">
        <f>C248</f>
        <v>nebo vybourání otvorů průřezové plochy přes 4 m2 v příčkách, včetně pomocného lešení o výšce podlahy do 1900 mm a pro zatížení do 1,5 kPa  (150 kg/m2),</v>
      </c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5">
      <c r="A249" s="217"/>
      <c r="B249" s="218"/>
      <c r="C249" s="259" t="s">
        <v>463</v>
      </c>
      <c r="D249" s="249"/>
      <c r="E249" s="250">
        <v>3.089</v>
      </c>
      <c r="F249" s="220"/>
      <c r="G249" s="220"/>
      <c r="H249" s="220"/>
      <c r="I249" s="220"/>
      <c r="J249" s="220"/>
      <c r="K249" s="220"/>
      <c r="L249" s="220"/>
      <c r="M249" s="220"/>
      <c r="N249" s="219"/>
      <c r="O249" s="219"/>
      <c r="P249" s="219"/>
      <c r="Q249" s="219"/>
      <c r="R249" s="220"/>
      <c r="S249" s="220"/>
      <c r="T249" s="220"/>
      <c r="U249" s="220"/>
      <c r="V249" s="220"/>
      <c r="W249" s="220"/>
      <c r="X249" s="220"/>
      <c r="Y249" s="210"/>
      <c r="Z249" s="210"/>
      <c r="AA249" s="210"/>
      <c r="AB249" s="210"/>
      <c r="AC249" s="210"/>
      <c r="AD249" s="210"/>
      <c r="AE249" s="210"/>
      <c r="AF249" s="210"/>
      <c r="AG249" s="210" t="s">
        <v>210</v>
      </c>
      <c r="AH249" s="210">
        <v>0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ht="20.399999999999999" outlineLevel="1" x14ac:dyDescent="0.25">
      <c r="A250" s="228">
        <v>53</v>
      </c>
      <c r="B250" s="229" t="s">
        <v>464</v>
      </c>
      <c r="C250" s="245" t="s">
        <v>465</v>
      </c>
      <c r="D250" s="230" t="s">
        <v>208</v>
      </c>
      <c r="E250" s="231">
        <v>1</v>
      </c>
      <c r="F250" s="232"/>
      <c r="G250" s="233">
        <f>ROUND(E250*F250,2)</f>
        <v>0</v>
      </c>
      <c r="H250" s="232"/>
      <c r="I250" s="233">
        <f>ROUND(E250*H250,2)</f>
        <v>0</v>
      </c>
      <c r="J250" s="232"/>
      <c r="K250" s="233">
        <f>ROUND(E250*J250,2)</f>
        <v>0</v>
      </c>
      <c r="L250" s="233">
        <v>21</v>
      </c>
      <c r="M250" s="233">
        <f>G250*(1+L250/100)</f>
        <v>0</v>
      </c>
      <c r="N250" s="231">
        <v>1.2800000000000001E-3</v>
      </c>
      <c r="O250" s="231">
        <f>ROUND(E250*N250,2)</f>
        <v>0</v>
      </c>
      <c r="P250" s="231">
        <v>1.8</v>
      </c>
      <c r="Q250" s="231">
        <f>ROUND(E250*P250,2)</f>
        <v>1.8</v>
      </c>
      <c r="R250" s="233" t="s">
        <v>457</v>
      </c>
      <c r="S250" s="233" t="s">
        <v>181</v>
      </c>
      <c r="T250" s="234" t="s">
        <v>181</v>
      </c>
      <c r="U250" s="220">
        <v>1.52</v>
      </c>
      <c r="V250" s="220">
        <f>ROUND(E250*U250,2)</f>
        <v>1.52</v>
      </c>
      <c r="W250" s="220"/>
      <c r="X250" s="220" t="s">
        <v>202</v>
      </c>
      <c r="Y250" s="210"/>
      <c r="Z250" s="210"/>
      <c r="AA250" s="210"/>
      <c r="AB250" s="210"/>
      <c r="AC250" s="210"/>
      <c r="AD250" s="210"/>
      <c r="AE250" s="210"/>
      <c r="AF250" s="210"/>
      <c r="AG250" s="210" t="s">
        <v>203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ht="21" outlineLevel="1" x14ac:dyDescent="0.25">
      <c r="A251" s="217"/>
      <c r="B251" s="218"/>
      <c r="C251" s="258" t="s">
        <v>466</v>
      </c>
      <c r="D251" s="253"/>
      <c r="E251" s="253"/>
      <c r="F251" s="253"/>
      <c r="G251" s="253"/>
      <c r="H251" s="220"/>
      <c r="I251" s="220"/>
      <c r="J251" s="220"/>
      <c r="K251" s="220"/>
      <c r="L251" s="220"/>
      <c r="M251" s="220"/>
      <c r="N251" s="219"/>
      <c r="O251" s="219"/>
      <c r="P251" s="219"/>
      <c r="Q251" s="219"/>
      <c r="R251" s="220"/>
      <c r="S251" s="220"/>
      <c r="T251" s="220"/>
      <c r="U251" s="220"/>
      <c r="V251" s="220"/>
      <c r="W251" s="220"/>
      <c r="X251" s="220"/>
      <c r="Y251" s="210"/>
      <c r="Z251" s="210"/>
      <c r="AA251" s="210"/>
      <c r="AB251" s="210"/>
      <c r="AC251" s="210"/>
      <c r="AD251" s="210"/>
      <c r="AE251" s="210"/>
      <c r="AF251" s="210"/>
      <c r="AG251" s="210" t="s">
        <v>205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54" t="str">
        <f>C251</f>
        <v>nebo vybourání otvorů průřezové plochy přes 4 m2 ve zdivu nadzákladovém, včetně pomocného lešení o výšce podlahy do 1900 mm a pro zatížení do 1,5 kPa  (150 kg/m2)</v>
      </c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5">
      <c r="A252" s="217"/>
      <c r="B252" s="218"/>
      <c r="C252" s="259" t="s">
        <v>467</v>
      </c>
      <c r="D252" s="249"/>
      <c r="E252" s="250">
        <v>1</v>
      </c>
      <c r="F252" s="220"/>
      <c r="G252" s="220"/>
      <c r="H252" s="220"/>
      <c r="I252" s="220"/>
      <c r="J252" s="220"/>
      <c r="K252" s="220"/>
      <c r="L252" s="220"/>
      <c r="M252" s="220"/>
      <c r="N252" s="219"/>
      <c r="O252" s="219"/>
      <c r="P252" s="219"/>
      <c r="Q252" s="219"/>
      <c r="R252" s="220"/>
      <c r="S252" s="220"/>
      <c r="T252" s="220"/>
      <c r="U252" s="220"/>
      <c r="V252" s="220"/>
      <c r="W252" s="220"/>
      <c r="X252" s="220"/>
      <c r="Y252" s="210"/>
      <c r="Z252" s="210"/>
      <c r="AA252" s="210"/>
      <c r="AB252" s="210"/>
      <c r="AC252" s="210"/>
      <c r="AD252" s="210"/>
      <c r="AE252" s="210"/>
      <c r="AF252" s="210"/>
      <c r="AG252" s="210" t="s">
        <v>210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1" x14ac:dyDescent="0.25">
      <c r="A253" s="228">
        <v>54</v>
      </c>
      <c r="B253" s="229" t="s">
        <v>468</v>
      </c>
      <c r="C253" s="245" t="s">
        <v>469</v>
      </c>
      <c r="D253" s="230" t="s">
        <v>286</v>
      </c>
      <c r="E253" s="231">
        <v>9.1</v>
      </c>
      <c r="F253" s="232"/>
      <c r="G253" s="233">
        <f>ROUND(E253*F253,2)</f>
        <v>0</v>
      </c>
      <c r="H253" s="232"/>
      <c r="I253" s="233">
        <f>ROUND(E253*H253,2)</f>
        <v>0</v>
      </c>
      <c r="J253" s="232"/>
      <c r="K253" s="233">
        <f>ROUND(E253*J253,2)</f>
        <v>0</v>
      </c>
      <c r="L253" s="233">
        <v>21</v>
      </c>
      <c r="M253" s="233">
        <f>G253*(1+L253/100)</f>
        <v>0</v>
      </c>
      <c r="N253" s="231">
        <v>0</v>
      </c>
      <c r="O253" s="231">
        <f>ROUND(E253*N253,2)</f>
        <v>0</v>
      </c>
      <c r="P253" s="231">
        <v>7.0000000000000007E-2</v>
      </c>
      <c r="Q253" s="231">
        <f>ROUND(E253*P253,2)</f>
        <v>0.64</v>
      </c>
      <c r="R253" s="233" t="s">
        <v>457</v>
      </c>
      <c r="S253" s="233" t="s">
        <v>181</v>
      </c>
      <c r="T253" s="234" t="s">
        <v>181</v>
      </c>
      <c r="U253" s="220">
        <v>0.64</v>
      </c>
      <c r="V253" s="220">
        <f>ROUND(E253*U253,2)</f>
        <v>5.82</v>
      </c>
      <c r="W253" s="220"/>
      <c r="X253" s="220" t="s">
        <v>202</v>
      </c>
      <c r="Y253" s="210"/>
      <c r="Z253" s="210"/>
      <c r="AA253" s="210"/>
      <c r="AB253" s="210"/>
      <c r="AC253" s="210"/>
      <c r="AD253" s="210"/>
      <c r="AE253" s="210"/>
      <c r="AF253" s="210"/>
      <c r="AG253" s="210" t="s">
        <v>203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5">
      <c r="A254" s="217"/>
      <c r="B254" s="218"/>
      <c r="C254" s="259" t="s">
        <v>470</v>
      </c>
      <c r="D254" s="249"/>
      <c r="E254" s="250">
        <v>6.88</v>
      </c>
      <c r="F254" s="220"/>
      <c r="G254" s="220"/>
      <c r="H254" s="220"/>
      <c r="I254" s="220"/>
      <c r="J254" s="220"/>
      <c r="K254" s="220"/>
      <c r="L254" s="220"/>
      <c r="M254" s="220"/>
      <c r="N254" s="219"/>
      <c r="O254" s="219"/>
      <c r="P254" s="219"/>
      <c r="Q254" s="219"/>
      <c r="R254" s="220"/>
      <c r="S254" s="220"/>
      <c r="T254" s="220"/>
      <c r="U254" s="220"/>
      <c r="V254" s="220"/>
      <c r="W254" s="220"/>
      <c r="X254" s="220"/>
      <c r="Y254" s="210"/>
      <c r="Z254" s="210"/>
      <c r="AA254" s="210"/>
      <c r="AB254" s="210"/>
      <c r="AC254" s="210"/>
      <c r="AD254" s="210"/>
      <c r="AE254" s="210"/>
      <c r="AF254" s="210"/>
      <c r="AG254" s="210" t="s">
        <v>210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1" x14ac:dyDescent="0.25">
      <c r="A255" s="217"/>
      <c r="B255" s="218"/>
      <c r="C255" s="259" t="s">
        <v>471</v>
      </c>
      <c r="D255" s="249"/>
      <c r="E255" s="250">
        <v>2.2200000000000002</v>
      </c>
      <c r="F255" s="220"/>
      <c r="G255" s="220"/>
      <c r="H255" s="220"/>
      <c r="I255" s="220"/>
      <c r="J255" s="220"/>
      <c r="K255" s="220"/>
      <c r="L255" s="220"/>
      <c r="M255" s="220"/>
      <c r="N255" s="219"/>
      <c r="O255" s="219"/>
      <c r="P255" s="219"/>
      <c r="Q255" s="219"/>
      <c r="R255" s="220"/>
      <c r="S255" s="220"/>
      <c r="T255" s="220"/>
      <c r="U255" s="220"/>
      <c r="V255" s="220"/>
      <c r="W255" s="220"/>
      <c r="X255" s="220"/>
      <c r="Y255" s="210"/>
      <c r="Z255" s="210"/>
      <c r="AA255" s="210"/>
      <c r="AB255" s="210"/>
      <c r="AC255" s="210"/>
      <c r="AD255" s="210"/>
      <c r="AE255" s="210"/>
      <c r="AF255" s="210"/>
      <c r="AG255" s="210" t="s">
        <v>210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ht="20.399999999999999" outlineLevel="1" x14ac:dyDescent="0.25">
      <c r="A256" s="228">
        <v>55</v>
      </c>
      <c r="B256" s="229" t="s">
        <v>472</v>
      </c>
      <c r="C256" s="245" t="s">
        <v>473</v>
      </c>
      <c r="D256" s="230" t="s">
        <v>208</v>
      </c>
      <c r="E256" s="231">
        <v>2.0960000000000001</v>
      </c>
      <c r="F256" s="232"/>
      <c r="G256" s="233">
        <f>ROUND(E256*F256,2)</f>
        <v>0</v>
      </c>
      <c r="H256" s="232"/>
      <c r="I256" s="233">
        <f>ROUND(E256*H256,2)</f>
        <v>0</v>
      </c>
      <c r="J256" s="232"/>
      <c r="K256" s="233">
        <f>ROUND(E256*J256,2)</f>
        <v>0</v>
      </c>
      <c r="L256" s="233">
        <v>21</v>
      </c>
      <c r="M256" s="233">
        <f>G256*(1+L256/100)</f>
        <v>0</v>
      </c>
      <c r="N256" s="231">
        <v>9.5099999999999994E-3</v>
      </c>
      <c r="O256" s="231">
        <f>ROUND(E256*N256,2)</f>
        <v>0.02</v>
      </c>
      <c r="P256" s="231">
        <v>2.4</v>
      </c>
      <c r="Q256" s="231">
        <f>ROUND(E256*P256,2)</f>
        <v>5.03</v>
      </c>
      <c r="R256" s="233" t="s">
        <v>457</v>
      </c>
      <c r="S256" s="233" t="s">
        <v>181</v>
      </c>
      <c r="T256" s="234" t="s">
        <v>181</v>
      </c>
      <c r="U256" s="220">
        <v>9.3829999999999991</v>
      </c>
      <c r="V256" s="220">
        <f>ROUND(E256*U256,2)</f>
        <v>19.670000000000002</v>
      </c>
      <c r="W256" s="220"/>
      <c r="X256" s="220" t="s">
        <v>202</v>
      </c>
      <c r="Y256" s="210"/>
      <c r="Z256" s="210"/>
      <c r="AA256" s="210"/>
      <c r="AB256" s="210"/>
      <c r="AC256" s="210"/>
      <c r="AD256" s="210"/>
      <c r="AE256" s="210"/>
      <c r="AF256" s="210"/>
      <c r="AG256" s="210" t="s">
        <v>203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1" x14ac:dyDescent="0.25">
      <c r="A257" s="217"/>
      <c r="B257" s="218"/>
      <c r="C257" s="258" t="s">
        <v>474</v>
      </c>
      <c r="D257" s="253"/>
      <c r="E257" s="253"/>
      <c r="F257" s="253"/>
      <c r="G257" s="253"/>
      <c r="H257" s="220"/>
      <c r="I257" s="220"/>
      <c r="J257" s="220"/>
      <c r="K257" s="220"/>
      <c r="L257" s="220"/>
      <c r="M257" s="220"/>
      <c r="N257" s="219"/>
      <c r="O257" s="219"/>
      <c r="P257" s="219"/>
      <c r="Q257" s="219"/>
      <c r="R257" s="220"/>
      <c r="S257" s="220"/>
      <c r="T257" s="220"/>
      <c r="U257" s="220"/>
      <c r="V257" s="220"/>
      <c r="W257" s="220"/>
      <c r="X257" s="220"/>
      <c r="Y257" s="210"/>
      <c r="Z257" s="210"/>
      <c r="AA257" s="210"/>
      <c r="AB257" s="210"/>
      <c r="AC257" s="210"/>
      <c r="AD257" s="210"/>
      <c r="AE257" s="210"/>
      <c r="AF257" s="210"/>
      <c r="AG257" s="210" t="s">
        <v>205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1" x14ac:dyDescent="0.25">
      <c r="A258" s="217"/>
      <c r="B258" s="218"/>
      <c r="C258" s="259" t="s">
        <v>475</v>
      </c>
      <c r="D258" s="249"/>
      <c r="E258" s="250">
        <v>2.0960000000000001</v>
      </c>
      <c r="F258" s="220"/>
      <c r="G258" s="220"/>
      <c r="H258" s="220"/>
      <c r="I258" s="220"/>
      <c r="J258" s="220"/>
      <c r="K258" s="220"/>
      <c r="L258" s="220"/>
      <c r="M258" s="220"/>
      <c r="N258" s="219"/>
      <c r="O258" s="219"/>
      <c r="P258" s="219"/>
      <c r="Q258" s="219"/>
      <c r="R258" s="220"/>
      <c r="S258" s="220"/>
      <c r="T258" s="220"/>
      <c r="U258" s="220"/>
      <c r="V258" s="220"/>
      <c r="W258" s="220"/>
      <c r="X258" s="220"/>
      <c r="Y258" s="210"/>
      <c r="Z258" s="210"/>
      <c r="AA258" s="210"/>
      <c r="AB258" s="210"/>
      <c r="AC258" s="210"/>
      <c r="AD258" s="210"/>
      <c r="AE258" s="210"/>
      <c r="AF258" s="210"/>
      <c r="AG258" s="210" t="s">
        <v>210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ht="20.399999999999999" outlineLevel="1" x14ac:dyDescent="0.25">
      <c r="A259" s="228">
        <v>56</v>
      </c>
      <c r="B259" s="229" t="s">
        <v>476</v>
      </c>
      <c r="C259" s="245" t="s">
        <v>477</v>
      </c>
      <c r="D259" s="230" t="s">
        <v>309</v>
      </c>
      <c r="E259" s="231">
        <v>0.20119999999999999</v>
      </c>
      <c r="F259" s="232"/>
      <c r="G259" s="233">
        <f>ROUND(E259*F259,2)</f>
        <v>0</v>
      </c>
      <c r="H259" s="232"/>
      <c r="I259" s="233">
        <f>ROUND(E259*H259,2)</f>
        <v>0</v>
      </c>
      <c r="J259" s="232"/>
      <c r="K259" s="233">
        <f>ROUND(E259*J259,2)</f>
        <v>0</v>
      </c>
      <c r="L259" s="233">
        <v>21</v>
      </c>
      <c r="M259" s="233">
        <f>G259*(1+L259/100)</f>
        <v>0</v>
      </c>
      <c r="N259" s="231">
        <v>7.596E-2</v>
      </c>
      <c r="O259" s="231">
        <f>ROUND(E259*N259,2)</f>
        <v>0.02</v>
      </c>
      <c r="P259" s="231">
        <v>1.244</v>
      </c>
      <c r="Q259" s="231">
        <f>ROUND(E259*P259,2)</f>
        <v>0.25</v>
      </c>
      <c r="R259" s="233" t="s">
        <v>457</v>
      </c>
      <c r="S259" s="233" t="s">
        <v>181</v>
      </c>
      <c r="T259" s="234" t="s">
        <v>181</v>
      </c>
      <c r="U259" s="220">
        <v>33.56</v>
      </c>
      <c r="V259" s="220">
        <f>ROUND(E259*U259,2)</f>
        <v>6.75</v>
      </c>
      <c r="W259" s="220"/>
      <c r="X259" s="220" t="s">
        <v>202</v>
      </c>
      <c r="Y259" s="210"/>
      <c r="Z259" s="210"/>
      <c r="AA259" s="210"/>
      <c r="AB259" s="210"/>
      <c r="AC259" s="210"/>
      <c r="AD259" s="210"/>
      <c r="AE259" s="210"/>
      <c r="AF259" s="210"/>
      <c r="AG259" s="210" t="s">
        <v>203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1" x14ac:dyDescent="0.25">
      <c r="A260" s="217"/>
      <c r="B260" s="218"/>
      <c r="C260" s="258" t="s">
        <v>478</v>
      </c>
      <c r="D260" s="253"/>
      <c r="E260" s="253"/>
      <c r="F260" s="253"/>
      <c r="G260" s="253"/>
      <c r="H260" s="220"/>
      <c r="I260" s="220"/>
      <c r="J260" s="220"/>
      <c r="K260" s="220"/>
      <c r="L260" s="220"/>
      <c r="M260" s="220"/>
      <c r="N260" s="219"/>
      <c r="O260" s="219"/>
      <c r="P260" s="219"/>
      <c r="Q260" s="219"/>
      <c r="R260" s="220"/>
      <c r="S260" s="220"/>
      <c r="T260" s="220"/>
      <c r="U260" s="220"/>
      <c r="V260" s="220"/>
      <c r="W260" s="220"/>
      <c r="X260" s="220"/>
      <c r="Y260" s="210"/>
      <c r="Z260" s="210"/>
      <c r="AA260" s="210"/>
      <c r="AB260" s="210"/>
      <c r="AC260" s="210"/>
      <c r="AD260" s="210"/>
      <c r="AE260" s="210"/>
      <c r="AF260" s="210"/>
      <c r="AG260" s="210" t="s">
        <v>205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5">
      <c r="A261" s="217"/>
      <c r="B261" s="218"/>
      <c r="C261" s="259" t="s">
        <v>479</v>
      </c>
      <c r="D261" s="249"/>
      <c r="E261" s="250">
        <v>0.20119999999999999</v>
      </c>
      <c r="F261" s="220"/>
      <c r="G261" s="220"/>
      <c r="H261" s="220"/>
      <c r="I261" s="220"/>
      <c r="J261" s="220"/>
      <c r="K261" s="220"/>
      <c r="L261" s="220"/>
      <c r="M261" s="220"/>
      <c r="N261" s="219"/>
      <c r="O261" s="219"/>
      <c r="P261" s="219"/>
      <c r="Q261" s="219"/>
      <c r="R261" s="220"/>
      <c r="S261" s="220"/>
      <c r="T261" s="220"/>
      <c r="U261" s="220"/>
      <c r="V261" s="220"/>
      <c r="W261" s="220"/>
      <c r="X261" s="220"/>
      <c r="Y261" s="210"/>
      <c r="Z261" s="210"/>
      <c r="AA261" s="210"/>
      <c r="AB261" s="210"/>
      <c r="AC261" s="210"/>
      <c r="AD261" s="210"/>
      <c r="AE261" s="210"/>
      <c r="AF261" s="210"/>
      <c r="AG261" s="210" t="s">
        <v>210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ht="20.399999999999999" outlineLevel="1" x14ac:dyDescent="0.25">
      <c r="A262" s="228">
        <v>57</v>
      </c>
      <c r="B262" s="229" t="s">
        <v>480</v>
      </c>
      <c r="C262" s="245" t="s">
        <v>481</v>
      </c>
      <c r="D262" s="230" t="s">
        <v>208</v>
      </c>
      <c r="E262" s="231">
        <v>1.5549999999999999</v>
      </c>
      <c r="F262" s="232"/>
      <c r="G262" s="233">
        <f>ROUND(E262*F262,2)</f>
        <v>0</v>
      </c>
      <c r="H262" s="232"/>
      <c r="I262" s="233">
        <f>ROUND(E262*H262,2)</f>
        <v>0</v>
      </c>
      <c r="J262" s="232"/>
      <c r="K262" s="233">
        <f>ROUND(E262*J262,2)</f>
        <v>0</v>
      </c>
      <c r="L262" s="233">
        <v>21</v>
      </c>
      <c r="M262" s="233">
        <f>G262*(1+L262/100)</f>
        <v>0</v>
      </c>
      <c r="N262" s="231">
        <v>0</v>
      </c>
      <c r="O262" s="231">
        <f>ROUND(E262*N262,2)</f>
        <v>0</v>
      </c>
      <c r="P262" s="231">
        <v>2.2000000000000002</v>
      </c>
      <c r="Q262" s="231">
        <f>ROUND(E262*P262,2)</f>
        <v>3.42</v>
      </c>
      <c r="R262" s="233" t="s">
        <v>457</v>
      </c>
      <c r="S262" s="233" t="s">
        <v>181</v>
      </c>
      <c r="T262" s="234" t="s">
        <v>181</v>
      </c>
      <c r="U262" s="220">
        <v>7.2</v>
      </c>
      <c r="V262" s="220">
        <f>ROUND(E262*U262,2)</f>
        <v>11.2</v>
      </c>
      <c r="W262" s="220"/>
      <c r="X262" s="220" t="s">
        <v>202</v>
      </c>
      <c r="Y262" s="210"/>
      <c r="Z262" s="210"/>
      <c r="AA262" s="210"/>
      <c r="AB262" s="210"/>
      <c r="AC262" s="210"/>
      <c r="AD262" s="210"/>
      <c r="AE262" s="210"/>
      <c r="AF262" s="210"/>
      <c r="AG262" s="210" t="s">
        <v>203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5">
      <c r="A263" s="217"/>
      <c r="B263" s="218"/>
      <c r="C263" s="259" t="s">
        <v>376</v>
      </c>
      <c r="D263" s="249"/>
      <c r="E263" s="250"/>
      <c r="F263" s="220"/>
      <c r="G263" s="220"/>
      <c r="H263" s="220"/>
      <c r="I263" s="220"/>
      <c r="J263" s="220"/>
      <c r="K263" s="220"/>
      <c r="L263" s="220"/>
      <c r="M263" s="220"/>
      <c r="N263" s="219"/>
      <c r="O263" s="219"/>
      <c r="P263" s="219"/>
      <c r="Q263" s="219"/>
      <c r="R263" s="220"/>
      <c r="S263" s="220"/>
      <c r="T263" s="220"/>
      <c r="U263" s="220"/>
      <c r="V263" s="220"/>
      <c r="W263" s="220"/>
      <c r="X263" s="220"/>
      <c r="Y263" s="210"/>
      <c r="Z263" s="210"/>
      <c r="AA263" s="210"/>
      <c r="AB263" s="210"/>
      <c r="AC263" s="210"/>
      <c r="AD263" s="210"/>
      <c r="AE263" s="210"/>
      <c r="AF263" s="210"/>
      <c r="AG263" s="210" t="s">
        <v>210</v>
      </c>
      <c r="AH263" s="210">
        <v>0</v>
      </c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1" x14ac:dyDescent="0.25">
      <c r="A264" s="217"/>
      <c r="B264" s="218"/>
      <c r="C264" s="259" t="s">
        <v>482</v>
      </c>
      <c r="D264" s="249"/>
      <c r="E264" s="250">
        <v>1.5549999999999999</v>
      </c>
      <c r="F264" s="220"/>
      <c r="G264" s="220"/>
      <c r="H264" s="220"/>
      <c r="I264" s="220"/>
      <c r="J264" s="220"/>
      <c r="K264" s="220"/>
      <c r="L264" s="220"/>
      <c r="M264" s="220"/>
      <c r="N264" s="219"/>
      <c r="O264" s="219"/>
      <c r="P264" s="219"/>
      <c r="Q264" s="219"/>
      <c r="R264" s="220"/>
      <c r="S264" s="220"/>
      <c r="T264" s="220"/>
      <c r="U264" s="220"/>
      <c r="V264" s="220"/>
      <c r="W264" s="220"/>
      <c r="X264" s="220"/>
      <c r="Y264" s="210"/>
      <c r="Z264" s="210"/>
      <c r="AA264" s="210"/>
      <c r="AB264" s="210"/>
      <c r="AC264" s="210"/>
      <c r="AD264" s="210"/>
      <c r="AE264" s="210"/>
      <c r="AF264" s="210"/>
      <c r="AG264" s="210" t="s">
        <v>210</v>
      </c>
      <c r="AH264" s="210">
        <v>0</v>
      </c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ht="20.399999999999999" outlineLevel="1" x14ac:dyDescent="0.25">
      <c r="A265" s="228">
        <v>58</v>
      </c>
      <c r="B265" s="229" t="s">
        <v>483</v>
      </c>
      <c r="C265" s="245" t="s">
        <v>484</v>
      </c>
      <c r="D265" s="230" t="s">
        <v>208</v>
      </c>
      <c r="E265" s="231">
        <v>0.73599999999999999</v>
      </c>
      <c r="F265" s="232"/>
      <c r="G265" s="233">
        <f>ROUND(E265*F265,2)</f>
        <v>0</v>
      </c>
      <c r="H265" s="232"/>
      <c r="I265" s="233">
        <f>ROUND(E265*H265,2)</f>
        <v>0</v>
      </c>
      <c r="J265" s="232"/>
      <c r="K265" s="233">
        <f>ROUND(E265*J265,2)</f>
        <v>0</v>
      </c>
      <c r="L265" s="233">
        <v>21</v>
      </c>
      <c r="M265" s="233">
        <f>G265*(1+L265/100)</f>
        <v>0</v>
      </c>
      <c r="N265" s="231">
        <v>0</v>
      </c>
      <c r="O265" s="231">
        <f>ROUND(E265*N265,2)</f>
        <v>0</v>
      </c>
      <c r="P265" s="231">
        <v>2.2000000000000002</v>
      </c>
      <c r="Q265" s="231">
        <f>ROUND(E265*P265,2)</f>
        <v>1.62</v>
      </c>
      <c r="R265" s="233" t="s">
        <v>457</v>
      </c>
      <c r="S265" s="233" t="s">
        <v>181</v>
      </c>
      <c r="T265" s="234" t="s">
        <v>181</v>
      </c>
      <c r="U265" s="220">
        <v>7.51</v>
      </c>
      <c r="V265" s="220">
        <f>ROUND(E265*U265,2)</f>
        <v>5.53</v>
      </c>
      <c r="W265" s="220"/>
      <c r="X265" s="220" t="s">
        <v>202</v>
      </c>
      <c r="Y265" s="210"/>
      <c r="Z265" s="210"/>
      <c r="AA265" s="210"/>
      <c r="AB265" s="210"/>
      <c r="AC265" s="210"/>
      <c r="AD265" s="210"/>
      <c r="AE265" s="210"/>
      <c r="AF265" s="210"/>
      <c r="AG265" s="210" t="s">
        <v>203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1" x14ac:dyDescent="0.25">
      <c r="A266" s="217"/>
      <c r="B266" s="218"/>
      <c r="C266" s="259" t="s">
        <v>340</v>
      </c>
      <c r="D266" s="249"/>
      <c r="E266" s="250"/>
      <c r="F266" s="220"/>
      <c r="G266" s="220"/>
      <c r="H266" s="220"/>
      <c r="I266" s="220"/>
      <c r="J266" s="220"/>
      <c r="K266" s="220"/>
      <c r="L266" s="220"/>
      <c r="M266" s="220"/>
      <c r="N266" s="219"/>
      <c r="O266" s="219"/>
      <c r="P266" s="219"/>
      <c r="Q266" s="219"/>
      <c r="R266" s="220"/>
      <c r="S266" s="220"/>
      <c r="T266" s="220"/>
      <c r="U266" s="220"/>
      <c r="V266" s="220"/>
      <c r="W266" s="220"/>
      <c r="X266" s="220"/>
      <c r="Y266" s="210"/>
      <c r="Z266" s="210"/>
      <c r="AA266" s="210"/>
      <c r="AB266" s="210"/>
      <c r="AC266" s="210"/>
      <c r="AD266" s="210"/>
      <c r="AE266" s="210"/>
      <c r="AF266" s="210"/>
      <c r="AG266" s="210" t="s">
        <v>210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5">
      <c r="A267" s="217"/>
      <c r="B267" s="218"/>
      <c r="C267" s="259" t="s">
        <v>485</v>
      </c>
      <c r="D267" s="249"/>
      <c r="E267" s="250">
        <v>0.73599999999999999</v>
      </c>
      <c r="F267" s="220"/>
      <c r="G267" s="220"/>
      <c r="H267" s="220"/>
      <c r="I267" s="220"/>
      <c r="J267" s="220"/>
      <c r="K267" s="220"/>
      <c r="L267" s="220"/>
      <c r="M267" s="220"/>
      <c r="N267" s="219"/>
      <c r="O267" s="219"/>
      <c r="P267" s="219"/>
      <c r="Q267" s="219"/>
      <c r="R267" s="220"/>
      <c r="S267" s="220"/>
      <c r="T267" s="220"/>
      <c r="U267" s="220"/>
      <c r="V267" s="220"/>
      <c r="W267" s="220"/>
      <c r="X267" s="220"/>
      <c r="Y267" s="210"/>
      <c r="Z267" s="210"/>
      <c r="AA267" s="210"/>
      <c r="AB267" s="210"/>
      <c r="AC267" s="210"/>
      <c r="AD267" s="210"/>
      <c r="AE267" s="210"/>
      <c r="AF267" s="210"/>
      <c r="AG267" s="210" t="s">
        <v>210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ht="20.399999999999999" outlineLevel="1" x14ac:dyDescent="0.25">
      <c r="A268" s="228">
        <v>59</v>
      </c>
      <c r="B268" s="229" t="s">
        <v>486</v>
      </c>
      <c r="C268" s="245" t="s">
        <v>487</v>
      </c>
      <c r="D268" s="230" t="s">
        <v>213</v>
      </c>
      <c r="E268" s="231">
        <v>604.20000000000005</v>
      </c>
      <c r="F268" s="232"/>
      <c r="G268" s="233">
        <f>ROUND(E268*F268,2)</f>
        <v>0</v>
      </c>
      <c r="H268" s="232"/>
      <c r="I268" s="233">
        <f>ROUND(E268*H268,2)</f>
        <v>0</v>
      </c>
      <c r="J268" s="232"/>
      <c r="K268" s="233">
        <f>ROUND(E268*J268,2)</f>
        <v>0</v>
      </c>
      <c r="L268" s="233">
        <v>21</v>
      </c>
      <c r="M268" s="233">
        <f>G268*(1+L268/100)</f>
        <v>0</v>
      </c>
      <c r="N268" s="231">
        <v>0</v>
      </c>
      <c r="O268" s="231">
        <f>ROUND(E268*N268,2)</f>
        <v>0</v>
      </c>
      <c r="P268" s="231">
        <v>1.5299999999999999E-2</v>
      </c>
      <c r="Q268" s="231">
        <f>ROUND(E268*P268,2)</f>
        <v>9.24</v>
      </c>
      <c r="R268" s="233" t="s">
        <v>457</v>
      </c>
      <c r="S268" s="233" t="s">
        <v>181</v>
      </c>
      <c r="T268" s="234" t="s">
        <v>181</v>
      </c>
      <c r="U268" s="220">
        <v>7.0000000000000007E-2</v>
      </c>
      <c r="V268" s="220">
        <f>ROUND(E268*U268,2)</f>
        <v>42.29</v>
      </c>
      <c r="W268" s="220"/>
      <c r="X268" s="220" t="s">
        <v>202</v>
      </c>
      <c r="Y268" s="210"/>
      <c r="Z268" s="210"/>
      <c r="AA268" s="210"/>
      <c r="AB268" s="210"/>
      <c r="AC268" s="210"/>
      <c r="AD268" s="210"/>
      <c r="AE268" s="210"/>
      <c r="AF268" s="210"/>
      <c r="AG268" s="210" t="s">
        <v>203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ht="20.399999999999999" outlineLevel="1" x14ac:dyDescent="0.25">
      <c r="A269" s="217"/>
      <c r="B269" s="218"/>
      <c r="C269" s="259" t="s">
        <v>488</v>
      </c>
      <c r="D269" s="249"/>
      <c r="E269" s="250"/>
      <c r="F269" s="220"/>
      <c r="G269" s="220"/>
      <c r="H269" s="220"/>
      <c r="I269" s="220"/>
      <c r="J269" s="220"/>
      <c r="K269" s="220"/>
      <c r="L269" s="220"/>
      <c r="M269" s="220"/>
      <c r="N269" s="219"/>
      <c r="O269" s="219"/>
      <c r="P269" s="219"/>
      <c r="Q269" s="219"/>
      <c r="R269" s="220"/>
      <c r="S269" s="220"/>
      <c r="T269" s="220"/>
      <c r="U269" s="220"/>
      <c r="V269" s="220"/>
      <c r="W269" s="220"/>
      <c r="X269" s="220"/>
      <c r="Y269" s="210"/>
      <c r="Z269" s="210"/>
      <c r="AA269" s="210"/>
      <c r="AB269" s="210"/>
      <c r="AC269" s="210"/>
      <c r="AD269" s="210"/>
      <c r="AE269" s="210"/>
      <c r="AF269" s="210"/>
      <c r="AG269" s="210" t="s">
        <v>210</v>
      </c>
      <c r="AH269" s="210">
        <v>0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1" x14ac:dyDescent="0.25">
      <c r="A270" s="217"/>
      <c r="B270" s="218"/>
      <c r="C270" s="259" t="s">
        <v>340</v>
      </c>
      <c r="D270" s="249"/>
      <c r="E270" s="250"/>
      <c r="F270" s="220"/>
      <c r="G270" s="220"/>
      <c r="H270" s="220"/>
      <c r="I270" s="220"/>
      <c r="J270" s="220"/>
      <c r="K270" s="220"/>
      <c r="L270" s="220"/>
      <c r="M270" s="220"/>
      <c r="N270" s="219"/>
      <c r="O270" s="219"/>
      <c r="P270" s="219"/>
      <c r="Q270" s="219"/>
      <c r="R270" s="220"/>
      <c r="S270" s="220"/>
      <c r="T270" s="220"/>
      <c r="U270" s="220"/>
      <c r="V270" s="220"/>
      <c r="W270" s="220"/>
      <c r="X270" s="220"/>
      <c r="Y270" s="210"/>
      <c r="Z270" s="210"/>
      <c r="AA270" s="210"/>
      <c r="AB270" s="210"/>
      <c r="AC270" s="210"/>
      <c r="AD270" s="210"/>
      <c r="AE270" s="210"/>
      <c r="AF270" s="210"/>
      <c r="AG270" s="210" t="s">
        <v>210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5">
      <c r="A271" s="217"/>
      <c r="B271" s="218"/>
      <c r="C271" s="259" t="s">
        <v>489</v>
      </c>
      <c r="D271" s="249"/>
      <c r="E271" s="250">
        <v>289.5</v>
      </c>
      <c r="F271" s="220"/>
      <c r="G271" s="220"/>
      <c r="H271" s="220"/>
      <c r="I271" s="220"/>
      <c r="J271" s="220"/>
      <c r="K271" s="220"/>
      <c r="L271" s="220"/>
      <c r="M271" s="220"/>
      <c r="N271" s="219"/>
      <c r="O271" s="219"/>
      <c r="P271" s="219"/>
      <c r="Q271" s="219"/>
      <c r="R271" s="220"/>
      <c r="S271" s="220"/>
      <c r="T271" s="220"/>
      <c r="U271" s="220"/>
      <c r="V271" s="220"/>
      <c r="W271" s="220"/>
      <c r="X271" s="220"/>
      <c r="Y271" s="210"/>
      <c r="Z271" s="210"/>
      <c r="AA271" s="210"/>
      <c r="AB271" s="210"/>
      <c r="AC271" s="210"/>
      <c r="AD271" s="210"/>
      <c r="AE271" s="210"/>
      <c r="AF271" s="210"/>
      <c r="AG271" s="210" t="s">
        <v>210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5">
      <c r="A272" s="217"/>
      <c r="B272" s="218"/>
      <c r="C272" s="259" t="s">
        <v>490</v>
      </c>
      <c r="D272" s="249"/>
      <c r="E272" s="250">
        <v>13.1</v>
      </c>
      <c r="F272" s="220"/>
      <c r="G272" s="220"/>
      <c r="H272" s="220"/>
      <c r="I272" s="220"/>
      <c r="J272" s="220"/>
      <c r="K272" s="220"/>
      <c r="L272" s="220"/>
      <c r="M272" s="220"/>
      <c r="N272" s="219"/>
      <c r="O272" s="219"/>
      <c r="P272" s="219"/>
      <c r="Q272" s="219"/>
      <c r="R272" s="220"/>
      <c r="S272" s="220"/>
      <c r="T272" s="220"/>
      <c r="U272" s="220"/>
      <c r="V272" s="220"/>
      <c r="W272" s="220"/>
      <c r="X272" s="220"/>
      <c r="Y272" s="210"/>
      <c r="Z272" s="210"/>
      <c r="AA272" s="210"/>
      <c r="AB272" s="210"/>
      <c r="AC272" s="210"/>
      <c r="AD272" s="210"/>
      <c r="AE272" s="210"/>
      <c r="AF272" s="210"/>
      <c r="AG272" s="210" t="s">
        <v>210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1" x14ac:dyDescent="0.25">
      <c r="A273" s="217"/>
      <c r="B273" s="218"/>
      <c r="C273" s="259" t="s">
        <v>491</v>
      </c>
      <c r="D273" s="249"/>
      <c r="E273" s="250">
        <v>5.4</v>
      </c>
      <c r="F273" s="220"/>
      <c r="G273" s="220"/>
      <c r="H273" s="220"/>
      <c r="I273" s="220"/>
      <c r="J273" s="220"/>
      <c r="K273" s="220"/>
      <c r="L273" s="220"/>
      <c r="M273" s="220"/>
      <c r="N273" s="219"/>
      <c r="O273" s="219"/>
      <c r="P273" s="219"/>
      <c r="Q273" s="219"/>
      <c r="R273" s="220"/>
      <c r="S273" s="220"/>
      <c r="T273" s="220"/>
      <c r="U273" s="220"/>
      <c r="V273" s="220"/>
      <c r="W273" s="220"/>
      <c r="X273" s="220"/>
      <c r="Y273" s="210"/>
      <c r="Z273" s="210"/>
      <c r="AA273" s="210"/>
      <c r="AB273" s="210"/>
      <c r="AC273" s="210"/>
      <c r="AD273" s="210"/>
      <c r="AE273" s="210"/>
      <c r="AF273" s="210"/>
      <c r="AG273" s="210" t="s">
        <v>210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1" x14ac:dyDescent="0.25">
      <c r="A274" s="217"/>
      <c r="B274" s="218"/>
      <c r="C274" s="259" t="s">
        <v>492</v>
      </c>
      <c r="D274" s="249"/>
      <c r="E274" s="250">
        <v>36.799999999999997</v>
      </c>
      <c r="F274" s="220"/>
      <c r="G274" s="220"/>
      <c r="H274" s="220"/>
      <c r="I274" s="220"/>
      <c r="J274" s="220"/>
      <c r="K274" s="220"/>
      <c r="L274" s="220"/>
      <c r="M274" s="220"/>
      <c r="N274" s="219"/>
      <c r="O274" s="219"/>
      <c r="P274" s="219"/>
      <c r="Q274" s="219"/>
      <c r="R274" s="220"/>
      <c r="S274" s="220"/>
      <c r="T274" s="220"/>
      <c r="U274" s="220"/>
      <c r="V274" s="220"/>
      <c r="W274" s="220"/>
      <c r="X274" s="220"/>
      <c r="Y274" s="210"/>
      <c r="Z274" s="210"/>
      <c r="AA274" s="210"/>
      <c r="AB274" s="210"/>
      <c r="AC274" s="210"/>
      <c r="AD274" s="210"/>
      <c r="AE274" s="210"/>
      <c r="AF274" s="210"/>
      <c r="AG274" s="210" t="s">
        <v>210</v>
      </c>
      <c r="AH274" s="210">
        <v>0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1" x14ac:dyDescent="0.25">
      <c r="A275" s="217"/>
      <c r="B275" s="218"/>
      <c r="C275" s="259" t="s">
        <v>493</v>
      </c>
      <c r="D275" s="249"/>
      <c r="E275" s="250">
        <v>78.2</v>
      </c>
      <c r="F275" s="220"/>
      <c r="G275" s="220"/>
      <c r="H275" s="220"/>
      <c r="I275" s="220"/>
      <c r="J275" s="220"/>
      <c r="K275" s="220"/>
      <c r="L275" s="220"/>
      <c r="M275" s="220"/>
      <c r="N275" s="219"/>
      <c r="O275" s="219"/>
      <c r="P275" s="219"/>
      <c r="Q275" s="219"/>
      <c r="R275" s="220"/>
      <c r="S275" s="220"/>
      <c r="T275" s="220"/>
      <c r="U275" s="220"/>
      <c r="V275" s="220"/>
      <c r="W275" s="220"/>
      <c r="X275" s="220"/>
      <c r="Y275" s="210"/>
      <c r="Z275" s="210"/>
      <c r="AA275" s="210"/>
      <c r="AB275" s="210"/>
      <c r="AC275" s="210"/>
      <c r="AD275" s="210"/>
      <c r="AE275" s="210"/>
      <c r="AF275" s="210"/>
      <c r="AG275" s="210" t="s">
        <v>210</v>
      </c>
      <c r="AH275" s="210">
        <v>0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5">
      <c r="A276" s="217"/>
      <c r="B276" s="218"/>
      <c r="C276" s="259" t="s">
        <v>494</v>
      </c>
      <c r="D276" s="249"/>
      <c r="E276" s="250">
        <v>71.7</v>
      </c>
      <c r="F276" s="220"/>
      <c r="G276" s="220"/>
      <c r="H276" s="220"/>
      <c r="I276" s="220"/>
      <c r="J276" s="220"/>
      <c r="K276" s="220"/>
      <c r="L276" s="220"/>
      <c r="M276" s="220"/>
      <c r="N276" s="219"/>
      <c r="O276" s="219"/>
      <c r="P276" s="219"/>
      <c r="Q276" s="219"/>
      <c r="R276" s="220"/>
      <c r="S276" s="220"/>
      <c r="T276" s="220"/>
      <c r="U276" s="220"/>
      <c r="V276" s="220"/>
      <c r="W276" s="220"/>
      <c r="X276" s="220"/>
      <c r="Y276" s="210"/>
      <c r="Z276" s="210"/>
      <c r="AA276" s="210"/>
      <c r="AB276" s="210"/>
      <c r="AC276" s="210"/>
      <c r="AD276" s="210"/>
      <c r="AE276" s="210"/>
      <c r="AF276" s="210"/>
      <c r="AG276" s="210" t="s">
        <v>210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1" x14ac:dyDescent="0.25">
      <c r="A277" s="217"/>
      <c r="B277" s="218"/>
      <c r="C277" s="259" t="s">
        <v>495</v>
      </c>
      <c r="D277" s="249"/>
      <c r="E277" s="250">
        <v>109.5</v>
      </c>
      <c r="F277" s="220"/>
      <c r="G277" s="220"/>
      <c r="H277" s="220"/>
      <c r="I277" s="220"/>
      <c r="J277" s="220"/>
      <c r="K277" s="220"/>
      <c r="L277" s="220"/>
      <c r="M277" s="220"/>
      <c r="N277" s="219"/>
      <c r="O277" s="219"/>
      <c r="P277" s="219"/>
      <c r="Q277" s="219"/>
      <c r="R277" s="220"/>
      <c r="S277" s="220"/>
      <c r="T277" s="220"/>
      <c r="U277" s="220"/>
      <c r="V277" s="220"/>
      <c r="W277" s="220"/>
      <c r="X277" s="220"/>
      <c r="Y277" s="210"/>
      <c r="Z277" s="210"/>
      <c r="AA277" s="210"/>
      <c r="AB277" s="210"/>
      <c r="AC277" s="210"/>
      <c r="AD277" s="210"/>
      <c r="AE277" s="210"/>
      <c r="AF277" s="210"/>
      <c r="AG277" s="210" t="s">
        <v>210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1" x14ac:dyDescent="0.25">
      <c r="A278" s="228">
        <v>60</v>
      </c>
      <c r="B278" s="229" t="s">
        <v>496</v>
      </c>
      <c r="C278" s="245" t="s">
        <v>497</v>
      </c>
      <c r="D278" s="230" t="s">
        <v>200</v>
      </c>
      <c r="E278" s="231">
        <v>4</v>
      </c>
      <c r="F278" s="232"/>
      <c r="G278" s="233">
        <f>ROUND(E278*F278,2)</f>
        <v>0</v>
      </c>
      <c r="H278" s="232"/>
      <c r="I278" s="233">
        <f>ROUND(E278*H278,2)</f>
        <v>0</v>
      </c>
      <c r="J278" s="232"/>
      <c r="K278" s="233">
        <f>ROUND(E278*J278,2)</f>
        <v>0</v>
      </c>
      <c r="L278" s="233">
        <v>21</v>
      </c>
      <c r="M278" s="233">
        <f>G278*(1+L278/100)</f>
        <v>0</v>
      </c>
      <c r="N278" s="231">
        <v>0</v>
      </c>
      <c r="O278" s="231">
        <f>ROUND(E278*N278,2)</f>
        <v>0</v>
      </c>
      <c r="P278" s="231">
        <v>0</v>
      </c>
      <c r="Q278" s="231">
        <f>ROUND(E278*P278,2)</f>
        <v>0</v>
      </c>
      <c r="R278" s="233" t="s">
        <v>457</v>
      </c>
      <c r="S278" s="233" t="s">
        <v>181</v>
      </c>
      <c r="T278" s="234" t="s">
        <v>181</v>
      </c>
      <c r="U278" s="220">
        <v>0.05</v>
      </c>
      <c r="V278" s="220">
        <f>ROUND(E278*U278,2)</f>
        <v>0.2</v>
      </c>
      <c r="W278" s="220"/>
      <c r="X278" s="220" t="s">
        <v>202</v>
      </c>
      <c r="Y278" s="210"/>
      <c r="Z278" s="210"/>
      <c r="AA278" s="210"/>
      <c r="AB278" s="210"/>
      <c r="AC278" s="210"/>
      <c r="AD278" s="210"/>
      <c r="AE278" s="210"/>
      <c r="AF278" s="210"/>
      <c r="AG278" s="210" t="s">
        <v>203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1" x14ac:dyDescent="0.25">
      <c r="A279" s="217"/>
      <c r="B279" s="218"/>
      <c r="C279" s="258" t="s">
        <v>498</v>
      </c>
      <c r="D279" s="253"/>
      <c r="E279" s="253"/>
      <c r="F279" s="253"/>
      <c r="G279" s="253"/>
      <c r="H279" s="220"/>
      <c r="I279" s="220"/>
      <c r="J279" s="220"/>
      <c r="K279" s="220"/>
      <c r="L279" s="220"/>
      <c r="M279" s="220"/>
      <c r="N279" s="219"/>
      <c r="O279" s="219"/>
      <c r="P279" s="219"/>
      <c r="Q279" s="219"/>
      <c r="R279" s="220"/>
      <c r="S279" s="220"/>
      <c r="T279" s="220"/>
      <c r="U279" s="220"/>
      <c r="V279" s="220"/>
      <c r="W279" s="220"/>
      <c r="X279" s="220"/>
      <c r="Y279" s="210"/>
      <c r="Z279" s="210"/>
      <c r="AA279" s="210"/>
      <c r="AB279" s="210"/>
      <c r="AC279" s="210"/>
      <c r="AD279" s="210"/>
      <c r="AE279" s="210"/>
      <c r="AF279" s="210"/>
      <c r="AG279" s="210" t="s">
        <v>205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1" x14ac:dyDescent="0.25">
      <c r="A280" s="228">
        <v>61</v>
      </c>
      <c r="B280" s="229" t="s">
        <v>499</v>
      </c>
      <c r="C280" s="245" t="s">
        <v>500</v>
      </c>
      <c r="D280" s="230" t="s">
        <v>200</v>
      </c>
      <c r="E280" s="231">
        <v>4</v>
      </c>
      <c r="F280" s="232"/>
      <c r="G280" s="233">
        <f>ROUND(E280*F280,2)</f>
        <v>0</v>
      </c>
      <c r="H280" s="232"/>
      <c r="I280" s="233">
        <f>ROUND(E280*H280,2)</f>
        <v>0</v>
      </c>
      <c r="J280" s="232"/>
      <c r="K280" s="233">
        <f>ROUND(E280*J280,2)</f>
        <v>0</v>
      </c>
      <c r="L280" s="233">
        <v>21</v>
      </c>
      <c r="M280" s="233">
        <f>G280*(1+L280/100)</f>
        <v>0</v>
      </c>
      <c r="N280" s="231">
        <v>0</v>
      </c>
      <c r="O280" s="231">
        <f>ROUND(E280*N280,2)</f>
        <v>0</v>
      </c>
      <c r="P280" s="231">
        <v>0</v>
      </c>
      <c r="Q280" s="231">
        <f>ROUND(E280*P280,2)</f>
        <v>0</v>
      </c>
      <c r="R280" s="233" t="s">
        <v>457</v>
      </c>
      <c r="S280" s="233" t="s">
        <v>181</v>
      </c>
      <c r="T280" s="234" t="s">
        <v>181</v>
      </c>
      <c r="U280" s="220">
        <v>0.28000000000000003</v>
      </c>
      <c r="V280" s="220">
        <f>ROUND(E280*U280,2)</f>
        <v>1.1200000000000001</v>
      </c>
      <c r="W280" s="220"/>
      <c r="X280" s="220" t="s">
        <v>202</v>
      </c>
      <c r="Y280" s="210"/>
      <c r="Z280" s="210"/>
      <c r="AA280" s="210"/>
      <c r="AB280" s="210"/>
      <c r="AC280" s="210"/>
      <c r="AD280" s="210"/>
      <c r="AE280" s="210"/>
      <c r="AF280" s="210"/>
      <c r="AG280" s="210" t="s">
        <v>203</v>
      </c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1" x14ac:dyDescent="0.25">
      <c r="A281" s="217"/>
      <c r="B281" s="218"/>
      <c r="C281" s="258" t="s">
        <v>501</v>
      </c>
      <c r="D281" s="253"/>
      <c r="E281" s="253"/>
      <c r="F281" s="253"/>
      <c r="G281" s="253"/>
      <c r="H281" s="220"/>
      <c r="I281" s="220"/>
      <c r="J281" s="220"/>
      <c r="K281" s="220"/>
      <c r="L281" s="220"/>
      <c r="M281" s="220"/>
      <c r="N281" s="219"/>
      <c r="O281" s="219"/>
      <c r="P281" s="219"/>
      <c r="Q281" s="219"/>
      <c r="R281" s="220"/>
      <c r="S281" s="220"/>
      <c r="T281" s="220"/>
      <c r="U281" s="220"/>
      <c r="V281" s="220"/>
      <c r="W281" s="220"/>
      <c r="X281" s="220"/>
      <c r="Y281" s="210"/>
      <c r="Z281" s="210"/>
      <c r="AA281" s="210"/>
      <c r="AB281" s="210"/>
      <c r="AC281" s="210"/>
      <c r="AD281" s="210"/>
      <c r="AE281" s="210"/>
      <c r="AF281" s="210"/>
      <c r="AG281" s="210" t="s">
        <v>205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ht="20.399999999999999" outlineLevel="1" x14ac:dyDescent="0.25">
      <c r="A282" s="228">
        <v>62</v>
      </c>
      <c r="B282" s="229" t="s">
        <v>502</v>
      </c>
      <c r="C282" s="245" t="s">
        <v>503</v>
      </c>
      <c r="D282" s="230" t="s">
        <v>213</v>
      </c>
      <c r="E282" s="231">
        <v>81.052999999999997</v>
      </c>
      <c r="F282" s="232"/>
      <c r="G282" s="233">
        <f>ROUND(E282*F282,2)</f>
        <v>0</v>
      </c>
      <c r="H282" s="232"/>
      <c r="I282" s="233">
        <f>ROUND(E282*H282,2)</f>
        <v>0</v>
      </c>
      <c r="J282" s="232"/>
      <c r="K282" s="233">
        <f>ROUND(E282*J282,2)</f>
        <v>0</v>
      </c>
      <c r="L282" s="233">
        <v>21</v>
      </c>
      <c r="M282" s="233">
        <f>G282*(1+L282/100)</f>
        <v>0</v>
      </c>
      <c r="N282" s="231">
        <v>6.0999999999999997E-4</v>
      </c>
      <c r="O282" s="231">
        <f>ROUND(E282*N282,2)</f>
        <v>0.05</v>
      </c>
      <c r="P282" s="231">
        <v>0.05</v>
      </c>
      <c r="Q282" s="231">
        <f>ROUND(E282*P282,2)</f>
        <v>4.05</v>
      </c>
      <c r="R282" s="233" t="s">
        <v>457</v>
      </c>
      <c r="S282" s="233" t="s">
        <v>181</v>
      </c>
      <c r="T282" s="234" t="s">
        <v>181</v>
      </c>
      <c r="U282" s="220">
        <v>0.52</v>
      </c>
      <c r="V282" s="220">
        <f>ROUND(E282*U282,2)</f>
        <v>42.15</v>
      </c>
      <c r="W282" s="220"/>
      <c r="X282" s="220" t="s">
        <v>202</v>
      </c>
      <c r="Y282" s="210"/>
      <c r="Z282" s="210"/>
      <c r="AA282" s="210"/>
      <c r="AB282" s="210"/>
      <c r="AC282" s="210"/>
      <c r="AD282" s="210"/>
      <c r="AE282" s="210"/>
      <c r="AF282" s="210"/>
      <c r="AG282" s="210" t="s">
        <v>203</v>
      </c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1" x14ac:dyDescent="0.25">
      <c r="A283" s="217"/>
      <c r="B283" s="218"/>
      <c r="C283" s="259" t="s">
        <v>230</v>
      </c>
      <c r="D283" s="249"/>
      <c r="E283" s="250">
        <v>4.32</v>
      </c>
      <c r="F283" s="220"/>
      <c r="G283" s="220"/>
      <c r="H283" s="220"/>
      <c r="I283" s="220"/>
      <c r="J283" s="220"/>
      <c r="K283" s="220"/>
      <c r="L283" s="220"/>
      <c r="M283" s="220"/>
      <c r="N283" s="219"/>
      <c r="O283" s="219"/>
      <c r="P283" s="219"/>
      <c r="Q283" s="219"/>
      <c r="R283" s="220"/>
      <c r="S283" s="220"/>
      <c r="T283" s="220"/>
      <c r="U283" s="220"/>
      <c r="V283" s="220"/>
      <c r="W283" s="220"/>
      <c r="X283" s="220"/>
      <c r="Y283" s="210"/>
      <c r="Z283" s="210"/>
      <c r="AA283" s="210"/>
      <c r="AB283" s="210"/>
      <c r="AC283" s="210"/>
      <c r="AD283" s="210"/>
      <c r="AE283" s="210"/>
      <c r="AF283" s="210"/>
      <c r="AG283" s="210" t="s">
        <v>210</v>
      </c>
      <c r="AH283" s="210">
        <v>0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1" x14ac:dyDescent="0.25">
      <c r="A284" s="217"/>
      <c r="B284" s="218"/>
      <c r="C284" s="259" t="s">
        <v>504</v>
      </c>
      <c r="D284" s="249"/>
      <c r="E284" s="250">
        <v>46.732999999999997</v>
      </c>
      <c r="F284" s="220"/>
      <c r="G284" s="220"/>
      <c r="H284" s="220"/>
      <c r="I284" s="220"/>
      <c r="J284" s="220"/>
      <c r="K284" s="220"/>
      <c r="L284" s="220"/>
      <c r="M284" s="220"/>
      <c r="N284" s="219"/>
      <c r="O284" s="219"/>
      <c r="P284" s="219"/>
      <c r="Q284" s="219"/>
      <c r="R284" s="220"/>
      <c r="S284" s="220"/>
      <c r="T284" s="220"/>
      <c r="U284" s="220"/>
      <c r="V284" s="220"/>
      <c r="W284" s="220"/>
      <c r="X284" s="220"/>
      <c r="Y284" s="210"/>
      <c r="Z284" s="210"/>
      <c r="AA284" s="210"/>
      <c r="AB284" s="210"/>
      <c r="AC284" s="210"/>
      <c r="AD284" s="210"/>
      <c r="AE284" s="210"/>
      <c r="AF284" s="210"/>
      <c r="AG284" s="210" t="s">
        <v>210</v>
      </c>
      <c r="AH284" s="210">
        <v>0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1" x14ac:dyDescent="0.25">
      <c r="A285" s="217"/>
      <c r="B285" s="218"/>
      <c r="C285" s="259" t="s">
        <v>505</v>
      </c>
      <c r="D285" s="249"/>
      <c r="E285" s="250">
        <v>30</v>
      </c>
      <c r="F285" s="220"/>
      <c r="G285" s="220"/>
      <c r="H285" s="220"/>
      <c r="I285" s="220"/>
      <c r="J285" s="220"/>
      <c r="K285" s="220"/>
      <c r="L285" s="220"/>
      <c r="M285" s="220"/>
      <c r="N285" s="219"/>
      <c r="O285" s="219"/>
      <c r="P285" s="219"/>
      <c r="Q285" s="219"/>
      <c r="R285" s="220"/>
      <c r="S285" s="220"/>
      <c r="T285" s="220"/>
      <c r="U285" s="220"/>
      <c r="V285" s="220"/>
      <c r="W285" s="220"/>
      <c r="X285" s="220"/>
      <c r="Y285" s="210"/>
      <c r="Z285" s="210"/>
      <c r="AA285" s="210"/>
      <c r="AB285" s="210"/>
      <c r="AC285" s="210"/>
      <c r="AD285" s="210"/>
      <c r="AE285" s="210"/>
      <c r="AF285" s="210"/>
      <c r="AG285" s="210" t="s">
        <v>210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ht="20.399999999999999" outlineLevel="1" x14ac:dyDescent="0.25">
      <c r="A286" s="228">
        <v>63</v>
      </c>
      <c r="B286" s="229" t="s">
        <v>506</v>
      </c>
      <c r="C286" s="245" t="s">
        <v>507</v>
      </c>
      <c r="D286" s="230" t="s">
        <v>213</v>
      </c>
      <c r="E286" s="231">
        <v>6.8949999999999996</v>
      </c>
      <c r="F286" s="232"/>
      <c r="G286" s="233">
        <f>ROUND(E286*F286,2)</f>
        <v>0</v>
      </c>
      <c r="H286" s="232"/>
      <c r="I286" s="233">
        <f>ROUND(E286*H286,2)</f>
        <v>0</v>
      </c>
      <c r="J286" s="232"/>
      <c r="K286" s="233">
        <f>ROUND(E286*J286,2)</f>
        <v>0</v>
      </c>
      <c r="L286" s="233">
        <v>21</v>
      </c>
      <c r="M286" s="233">
        <f>G286*(1+L286/100)</f>
        <v>0</v>
      </c>
      <c r="N286" s="231">
        <v>1.17E-3</v>
      </c>
      <c r="O286" s="231">
        <f>ROUND(E286*N286,2)</f>
        <v>0.01</v>
      </c>
      <c r="P286" s="231">
        <v>7.5999999999999998E-2</v>
      </c>
      <c r="Q286" s="231">
        <f>ROUND(E286*P286,2)</f>
        <v>0.52</v>
      </c>
      <c r="R286" s="233" t="s">
        <v>457</v>
      </c>
      <c r="S286" s="233" t="s">
        <v>181</v>
      </c>
      <c r="T286" s="234" t="s">
        <v>181</v>
      </c>
      <c r="U286" s="220">
        <v>0.94</v>
      </c>
      <c r="V286" s="220">
        <f>ROUND(E286*U286,2)</f>
        <v>6.48</v>
      </c>
      <c r="W286" s="220"/>
      <c r="X286" s="220" t="s">
        <v>202</v>
      </c>
      <c r="Y286" s="210"/>
      <c r="Z286" s="210"/>
      <c r="AA286" s="210"/>
      <c r="AB286" s="210"/>
      <c r="AC286" s="210"/>
      <c r="AD286" s="210"/>
      <c r="AE286" s="210"/>
      <c r="AF286" s="210"/>
      <c r="AG286" s="210" t="s">
        <v>203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1" x14ac:dyDescent="0.25">
      <c r="A287" s="217"/>
      <c r="B287" s="218"/>
      <c r="C287" s="259" t="s">
        <v>508</v>
      </c>
      <c r="D287" s="249"/>
      <c r="E287" s="250">
        <v>6.8949999999999996</v>
      </c>
      <c r="F287" s="220"/>
      <c r="G287" s="220"/>
      <c r="H287" s="220"/>
      <c r="I287" s="220"/>
      <c r="J287" s="220"/>
      <c r="K287" s="220"/>
      <c r="L287" s="220"/>
      <c r="M287" s="220"/>
      <c r="N287" s="219"/>
      <c r="O287" s="219"/>
      <c r="P287" s="219"/>
      <c r="Q287" s="219"/>
      <c r="R287" s="220"/>
      <c r="S287" s="220"/>
      <c r="T287" s="220"/>
      <c r="U287" s="220"/>
      <c r="V287" s="220"/>
      <c r="W287" s="220"/>
      <c r="X287" s="220"/>
      <c r="Y287" s="210"/>
      <c r="Z287" s="210"/>
      <c r="AA287" s="210"/>
      <c r="AB287" s="210"/>
      <c r="AC287" s="210"/>
      <c r="AD287" s="210"/>
      <c r="AE287" s="210"/>
      <c r="AF287" s="210"/>
      <c r="AG287" s="210" t="s">
        <v>210</v>
      </c>
      <c r="AH287" s="210">
        <v>0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ht="20.399999999999999" outlineLevel="1" x14ac:dyDescent="0.25">
      <c r="A288" s="228">
        <v>64</v>
      </c>
      <c r="B288" s="229" t="s">
        <v>509</v>
      </c>
      <c r="C288" s="245" t="s">
        <v>510</v>
      </c>
      <c r="D288" s="230" t="s">
        <v>213</v>
      </c>
      <c r="E288" s="231">
        <v>11.257300000000001</v>
      </c>
      <c r="F288" s="232"/>
      <c r="G288" s="233">
        <f>ROUND(E288*F288,2)</f>
        <v>0</v>
      </c>
      <c r="H288" s="232"/>
      <c r="I288" s="233">
        <f>ROUND(E288*H288,2)</f>
        <v>0</v>
      </c>
      <c r="J288" s="232"/>
      <c r="K288" s="233">
        <f>ROUND(E288*J288,2)</f>
        <v>0</v>
      </c>
      <c r="L288" s="233">
        <v>21</v>
      </c>
      <c r="M288" s="233">
        <f>G288*(1+L288/100)</f>
        <v>0</v>
      </c>
      <c r="N288" s="231">
        <v>5.5999999999999995E-4</v>
      </c>
      <c r="O288" s="231">
        <f>ROUND(E288*N288,2)</f>
        <v>0.01</v>
      </c>
      <c r="P288" s="231">
        <v>6.6000000000000003E-2</v>
      </c>
      <c r="Q288" s="231">
        <f>ROUND(E288*P288,2)</f>
        <v>0.74</v>
      </c>
      <c r="R288" s="233" t="s">
        <v>457</v>
      </c>
      <c r="S288" s="233" t="s">
        <v>181</v>
      </c>
      <c r="T288" s="234" t="s">
        <v>181</v>
      </c>
      <c r="U288" s="220">
        <v>0.35</v>
      </c>
      <c r="V288" s="220">
        <f>ROUND(E288*U288,2)</f>
        <v>3.94</v>
      </c>
      <c r="W288" s="220"/>
      <c r="X288" s="220" t="s">
        <v>202</v>
      </c>
      <c r="Y288" s="210"/>
      <c r="Z288" s="210"/>
      <c r="AA288" s="210"/>
      <c r="AB288" s="210"/>
      <c r="AC288" s="210"/>
      <c r="AD288" s="210"/>
      <c r="AE288" s="210"/>
      <c r="AF288" s="210"/>
      <c r="AG288" s="210" t="s">
        <v>203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1" x14ac:dyDescent="0.25">
      <c r="A289" s="217"/>
      <c r="B289" s="218"/>
      <c r="C289" s="259" t="s">
        <v>511</v>
      </c>
      <c r="D289" s="249"/>
      <c r="E289" s="250">
        <v>11.257300000000001</v>
      </c>
      <c r="F289" s="220"/>
      <c r="G289" s="220"/>
      <c r="H289" s="220"/>
      <c r="I289" s="220"/>
      <c r="J289" s="220"/>
      <c r="K289" s="220"/>
      <c r="L289" s="220"/>
      <c r="M289" s="220"/>
      <c r="N289" s="219"/>
      <c r="O289" s="219"/>
      <c r="P289" s="219"/>
      <c r="Q289" s="219"/>
      <c r="R289" s="220"/>
      <c r="S289" s="220"/>
      <c r="T289" s="220"/>
      <c r="U289" s="220"/>
      <c r="V289" s="220"/>
      <c r="W289" s="220"/>
      <c r="X289" s="220"/>
      <c r="Y289" s="210"/>
      <c r="Z289" s="210"/>
      <c r="AA289" s="210"/>
      <c r="AB289" s="210"/>
      <c r="AC289" s="210"/>
      <c r="AD289" s="210"/>
      <c r="AE289" s="210"/>
      <c r="AF289" s="210"/>
      <c r="AG289" s="210" t="s">
        <v>210</v>
      </c>
      <c r="AH289" s="210">
        <v>0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5">
      <c r="A290" s="228">
        <v>65</v>
      </c>
      <c r="B290" s="229" t="s">
        <v>512</v>
      </c>
      <c r="C290" s="245" t="s">
        <v>513</v>
      </c>
      <c r="D290" s="230" t="s">
        <v>286</v>
      </c>
      <c r="E290" s="231">
        <v>32.299999999999997</v>
      </c>
      <c r="F290" s="232"/>
      <c r="G290" s="233">
        <f>ROUND(E290*F290,2)</f>
        <v>0</v>
      </c>
      <c r="H290" s="232"/>
      <c r="I290" s="233">
        <f>ROUND(E290*H290,2)</f>
        <v>0</v>
      </c>
      <c r="J290" s="232"/>
      <c r="K290" s="233">
        <f>ROUND(E290*J290,2)</f>
        <v>0</v>
      </c>
      <c r="L290" s="233">
        <v>21</v>
      </c>
      <c r="M290" s="233">
        <f>G290*(1+L290/100)</f>
        <v>0</v>
      </c>
      <c r="N290" s="231">
        <v>0</v>
      </c>
      <c r="O290" s="231">
        <f>ROUND(E290*N290,2)</f>
        <v>0</v>
      </c>
      <c r="P290" s="231">
        <v>5.2499999999999998E-2</v>
      </c>
      <c r="Q290" s="231">
        <f>ROUND(E290*P290,2)</f>
        <v>1.7</v>
      </c>
      <c r="R290" s="233" t="s">
        <v>457</v>
      </c>
      <c r="S290" s="233" t="s">
        <v>181</v>
      </c>
      <c r="T290" s="234" t="s">
        <v>181</v>
      </c>
      <c r="U290" s="220">
        <v>0.15</v>
      </c>
      <c r="V290" s="220">
        <f>ROUND(E290*U290,2)</f>
        <v>4.8499999999999996</v>
      </c>
      <c r="W290" s="220"/>
      <c r="X290" s="220" t="s">
        <v>202</v>
      </c>
      <c r="Y290" s="210"/>
      <c r="Z290" s="210"/>
      <c r="AA290" s="210"/>
      <c r="AB290" s="210"/>
      <c r="AC290" s="210"/>
      <c r="AD290" s="210"/>
      <c r="AE290" s="210"/>
      <c r="AF290" s="210"/>
      <c r="AG290" s="210" t="s">
        <v>203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5">
      <c r="A291" s="217"/>
      <c r="B291" s="218"/>
      <c r="C291" s="259" t="s">
        <v>514</v>
      </c>
      <c r="D291" s="249"/>
      <c r="E291" s="250">
        <v>32.299999999999997</v>
      </c>
      <c r="F291" s="220"/>
      <c r="G291" s="220"/>
      <c r="H291" s="220"/>
      <c r="I291" s="220"/>
      <c r="J291" s="220"/>
      <c r="K291" s="220"/>
      <c r="L291" s="220"/>
      <c r="M291" s="220"/>
      <c r="N291" s="219"/>
      <c r="O291" s="219"/>
      <c r="P291" s="219"/>
      <c r="Q291" s="219"/>
      <c r="R291" s="220"/>
      <c r="S291" s="220"/>
      <c r="T291" s="220"/>
      <c r="U291" s="220"/>
      <c r="V291" s="220"/>
      <c r="W291" s="220"/>
      <c r="X291" s="220"/>
      <c r="Y291" s="210"/>
      <c r="Z291" s="210"/>
      <c r="AA291" s="210"/>
      <c r="AB291" s="210"/>
      <c r="AC291" s="210"/>
      <c r="AD291" s="210"/>
      <c r="AE291" s="210"/>
      <c r="AF291" s="210"/>
      <c r="AG291" s="210" t="s">
        <v>210</v>
      </c>
      <c r="AH291" s="210">
        <v>0</v>
      </c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1" x14ac:dyDescent="0.25">
      <c r="A292" s="228">
        <v>66</v>
      </c>
      <c r="B292" s="229" t="s">
        <v>515</v>
      </c>
      <c r="C292" s="245" t="s">
        <v>516</v>
      </c>
      <c r="D292" s="230" t="s">
        <v>286</v>
      </c>
      <c r="E292" s="231">
        <v>3.4</v>
      </c>
      <c r="F292" s="232"/>
      <c r="G292" s="233">
        <f>ROUND(E292*F292,2)</f>
        <v>0</v>
      </c>
      <c r="H292" s="232"/>
      <c r="I292" s="233">
        <f>ROUND(E292*H292,2)</f>
        <v>0</v>
      </c>
      <c r="J292" s="232"/>
      <c r="K292" s="233">
        <f>ROUND(E292*J292,2)</f>
        <v>0</v>
      </c>
      <c r="L292" s="233">
        <v>21</v>
      </c>
      <c r="M292" s="233">
        <f>G292*(1+L292/100)</f>
        <v>0</v>
      </c>
      <c r="N292" s="231">
        <v>0</v>
      </c>
      <c r="O292" s="231">
        <f>ROUND(E292*N292,2)</f>
        <v>0</v>
      </c>
      <c r="P292" s="231">
        <v>0.12417</v>
      </c>
      <c r="Q292" s="231">
        <f>ROUND(E292*P292,2)</f>
        <v>0.42</v>
      </c>
      <c r="R292" s="233" t="s">
        <v>457</v>
      </c>
      <c r="S292" s="233" t="s">
        <v>181</v>
      </c>
      <c r="T292" s="234" t="s">
        <v>181</v>
      </c>
      <c r="U292" s="220">
        <v>6.9</v>
      </c>
      <c r="V292" s="220">
        <f>ROUND(E292*U292,2)</f>
        <v>23.46</v>
      </c>
      <c r="W292" s="220"/>
      <c r="X292" s="220" t="s">
        <v>202</v>
      </c>
      <c r="Y292" s="210"/>
      <c r="Z292" s="210"/>
      <c r="AA292" s="210"/>
      <c r="AB292" s="210"/>
      <c r="AC292" s="210"/>
      <c r="AD292" s="210"/>
      <c r="AE292" s="210"/>
      <c r="AF292" s="210"/>
      <c r="AG292" s="210" t="s">
        <v>203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1" x14ac:dyDescent="0.25">
      <c r="A293" s="217"/>
      <c r="B293" s="218"/>
      <c r="C293" s="259" t="s">
        <v>517</v>
      </c>
      <c r="D293" s="249"/>
      <c r="E293" s="250">
        <v>3.4</v>
      </c>
      <c r="F293" s="220"/>
      <c r="G293" s="220"/>
      <c r="H293" s="220"/>
      <c r="I293" s="220"/>
      <c r="J293" s="220"/>
      <c r="K293" s="220"/>
      <c r="L293" s="220"/>
      <c r="M293" s="220"/>
      <c r="N293" s="219"/>
      <c r="O293" s="219"/>
      <c r="P293" s="219"/>
      <c r="Q293" s="219"/>
      <c r="R293" s="220"/>
      <c r="S293" s="220"/>
      <c r="T293" s="220"/>
      <c r="U293" s="220"/>
      <c r="V293" s="220"/>
      <c r="W293" s="220"/>
      <c r="X293" s="220"/>
      <c r="Y293" s="210"/>
      <c r="Z293" s="210"/>
      <c r="AA293" s="210"/>
      <c r="AB293" s="210"/>
      <c r="AC293" s="210"/>
      <c r="AD293" s="210"/>
      <c r="AE293" s="210"/>
      <c r="AF293" s="210"/>
      <c r="AG293" s="210" t="s">
        <v>210</v>
      </c>
      <c r="AH293" s="210">
        <v>0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1" x14ac:dyDescent="0.25">
      <c r="A294" s="228">
        <v>67</v>
      </c>
      <c r="B294" s="229" t="s">
        <v>518</v>
      </c>
      <c r="C294" s="245" t="s">
        <v>519</v>
      </c>
      <c r="D294" s="230" t="s">
        <v>286</v>
      </c>
      <c r="E294" s="231">
        <v>0.6</v>
      </c>
      <c r="F294" s="232"/>
      <c r="G294" s="233">
        <f>ROUND(E294*F294,2)</f>
        <v>0</v>
      </c>
      <c r="H294" s="232"/>
      <c r="I294" s="233">
        <f>ROUND(E294*H294,2)</f>
        <v>0</v>
      </c>
      <c r="J294" s="232"/>
      <c r="K294" s="233">
        <f>ROUND(E294*J294,2)</f>
        <v>0</v>
      </c>
      <c r="L294" s="233">
        <v>21</v>
      </c>
      <c r="M294" s="233">
        <f>G294*(1+L294/100)</f>
        <v>0</v>
      </c>
      <c r="N294" s="231">
        <v>0</v>
      </c>
      <c r="O294" s="231">
        <f>ROUND(E294*N294,2)</f>
        <v>0</v>
      </c>
      <c r="P294" s="231">
        <v>0.17663000000000001</v>
      </c>
      <c r="Q294" s="231">
        <f>ROUND(E294*P294,2)</f>
        <v>0.11</v>
      </c>
      <c r="R294" s="233" t="s">
        <v>457</v>
      </c>
      <c r="S294" s="233" t="s">
        <v>181</v>
      </c>
      <c r="T294" s="234" t="s">
        <v>181</v>
      </c>
      <c r="U294" s="220">
        <v>7.9</v>
      </c>
      <c r="V294" s="220">
        <f>ROUND(E294*U294,2)</f>
        <v>4.74</v>
      </c>
      <c r="W294" s="220"/>
      <c r="X294" s="220" t="s">
        <v>202</v>
      </c>
      <c r="Y294" s="210"/>
      <c r="Z294" s="210"/>
      <c r="AA294" s="210"/>
      <c r="AB294" s="210"/>
      <c r="AC294" s="210"/>
      <c r="AD294" s="210"/>
      <c r="AE294" s="210"/>
      <c r="AF294" s="210"/>
      <c r="AG294" s="210" t="s">
        <v>203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1" x14ac:dyDescent="0.25">
      <c r="A295" s="217"/>
      <c r="B295" s="218"/>
      <c r="C295" s="259" t="s">
        <v>520</v>
      </c>
      <c r="D295" s="249"/>
      <c r="E295" s="250">
        <v>0.6</v>
      </c>
      <c r="F295" s="220"/>
      <c r="G295" s="220"/>
      <c r="H295" s="220"/>
      <c r="I295" s="220"/>
      <c r="J295" s="220"/>
      <c r="K295" s="220"/>
      <c r="L295" s="220"/>
      <c r="M295" s="220"/>
      <c r="N295" s="219"/>
      <c r="O295" s="219"/>
      <c r="P295" s="219"/>
      <c r="Q295" s="219"/>
      <c r="R295" s="220"/>
      <c r="S295" s="220"/>
      <c r="T295" s="220"/>
      <c r="U295" s="220"/>
      <c r="V295" s="220"/>
      <c r="W295" s="220"/>
      <c r="X295" s="220"/>
      <c r="Y295" s="210"/>
      <c r="Z295" s="210"/>
      <c r="AA295" s="210"/>
      <c r="AB295" s="210"/>
      <c r="AC295" s="210"/>
      <c r="AD295" s="210"/>
      <c r="AE295" s="210"/>
      <c r="AF295" s="210"/>
      <c r="AG295" s="210" t="s">
        <v>210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1" x14ac:dyDescent="0.25">
      <c r="A296" s="228">
        <v>68</v>
      </c>
      <c r="B296" s="229" t="s">
        <v>521</v>
      </c>
      <c r="C296" s="245" t="s">
        <v>522</v>
      </c>
      <c r="D296" s="230" t="s">
        <v>286</v>
      </c>
      <c r="E296" s="231">
        <v>21.7</v>
      </c>
      <c r="F296" s="232"/>
      <c r="G296" s="233">
        <f>ROUND(E296*F296,2)</f>
        <v>0</v>
      </c>
      <c r="H296" s="232"/>
      <c r="I296" s="233">
        <f>ROUND(E296*H296,2)</f>
        <v>0</v>
      </c>
      <c r="J296" s="232"/>
      <c r="K296" s="233">
        <f>ROUND(E296*J296,2)</f>
        <v>0</v>
      </c>
      <c r="L296" s="233">
        <v>21</v>
      </c>
      <c r="M296" s="233">
        <f>G296*(1+L296/100)</f>
        <v>0</v>
      </c>
      <c r="N296" s="231">
        <v>0</v>
      </c>
      <c r="O296" s="231">
        <f>ROUND(E296*N296,2)</f>
        <v>0</v>
      </c>
      <c r="P296" s="231">
        <v>4.6000000000000001E-4</v>
      </c>
      <c r="Q296" s="231">
        <f>ROUND(E296*P296,2)</f>
        <v>0.01</v>
      </c>
      <c r="R296" s="233" t="s">
        <v>457</v>
      </c>
      <c r="S296" s="233" t="s">
        <v>181</v>
      </c>
      <c r="T296" s="234" t="s">
        <v>181</v>
      </c>
      <c r="U296" s="220">
        <v>1.8</v>
      </c>
      <c r="V296" s="220">
        <f>ROUND(E296*U296,2)</f>
        <v>39.06</v>
      </c>
      <c r="W296" s="220"/>
      <c r="X296" s="220" t="s">
        <v>202</v>
      </c>
      <c r="Y296" s="210"/>
      <c r="Z296" s="210"/>
      <c r="AA296" s="210"/>
      <c r="AB296" s="210"/>
      <c r="AC296" s="210"/>
      <c r="AD296" s="210"/>
      <c r="AE296" s="210"/>
      <c r="AF296" s="210"/>
      <c r="AG296" s="210" t="s">
        <v>203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1" x14ac:dyDescent="0.25">
      <c r="A297" s="217"/>
      <c r="B297" s="218"/>
      <c r="C297" s="259" t="s">
        <v>523</v>
      </c>
      <c r="D297" s="249"/>
      <c r="E297" s="250">
        <v>21.7</v>
      </c>
      <c r="F297" s="220"/>
      <c r="G297" s="220"/>
      <c r="H297" s="220"/>
      <c r="I297" s="220"/>
      <c r="J297" s="220"/>
      <c r="K297" s="220"/>
      <c r="L297" s="220"/>
      <c r="M297" s="220"/>
      <c r="N297" s="219"/>
      <c r="O297" s="219"/>
      <c r="P297" s="219"/>
      <c r="Q297" s="219"/>
      <c r="R297" s="220"/>
      <c r="S297" s="220"/>
      <c r="T297" s="220"/>
      <c r="U297" s="220"/>
      <c r="V297" s="220"/>
      <c r="W297" s="220"/>
      <c r="X297" s="220"/>
      <c r="Y297" s="210"/>
      <c r="Z297" s="210"/>
      <c r="AA297" s="210"/>
      <c r="AB297" s="210"/>
      <c r="AC297" s="210"/>
      <c r="AD297" s="210"/>
      <c r="AE297" s="210"/>
      <c r="AF297" s="210"/>
      <c r="AG297" s="210" t="s">
        <v>210</v>
      </c>
      <c r="AH297" s="210">
        <v>0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ht="20.399999999999999" outlineLevel="1" x14ac:dyDescent="0.25">
      <c r="A298" s="228">
        <v>69</v>
      </c>
      <c r="B298" s="229" t="s">
        <v>524</v>
      </c>
      <c r="C298" s="245" t="s">
        <v>525</v>
      </c>
      <c r="D298" s="230" t="s">
        <v>208</v>
      </c>
      <c r="E298" s="231">
        <v>1.62</v>
      </c>
      <c r="F298" s="232"/>
      <c r="G298" s="233">
        <f>ROUND(E298*F298,2)</f>
        <v>0</v>
      </c>
      <c r="H298" s="232"/>
      <c r="I298" s="233">
        <f>ROUND(E298*H298,2)</f>
        <v>0</v>
      </c>
      <c r="J298" s="232"/>
      <c r="K298" s="233">
        <f>ROUND(E298*J298,2)</f>
        <v>0</v>
      </c>
      <c r="L298" s="233">
        <v>21</v>
      </c>
      <c r="M298" s="233">
        <f>G298*(1+L298/100)</f>
        <v>0</v>
      </c>
      <c r="N298" s="231">
        <v>1.82E-3</v>
      </c>
      <c r="O298" s="231">
        <f>ROUND(E298*N298,2)</f>
        <v>0</v>
      </c>
      <c r="P298" s="231">
        <v>1.8</v>
      </c>
      <c r="Q298" s="231">
        <f>ROUND(E298*P298,2)</f>
        <v>2.92</v>
      </c>
      <c r="R298" s="233" t="s">
        <v>457</v>
      </c>
      <c r="S298" s="233" t="s">
        <v>181</v>
      </c>
      <c r="T298" s="234" t="s">
        <v>181</v>
      </c>
      <c r="U298" s="220">
        <v>3.2</v>
      </c>
      <c r="V298" s="220">
        <f>ROUND(E298*U298,2)</f>
        <v>5.18</v>
      </c>
      <c r="W298" s="220"/>
      <c r="X298" s="220" t="s">
        <v>202</v>
      </c>
      <c r="Y298" s="210"/>
      <c r="Z298" s="210"/>
      <c r="AA298" s="210"/>
      <c r="AB298" s="210"/>
      <c r="AC298" s="210"/>
      <c r="AD298" s="210"/>
      <c r="AE298" s="210"/>
      <c r="AF298" s="210"/>
      <c r="AG298" s="210" t="s">
        <v>203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1" x14ac:dyDescent="0.25">
      <c r="A299" s="217"/>
      <c r="B299" s="218"/>
      <c r="C299" s="258" t="s">
        <v>526</v>
      </c>
      <c r="D299" s="253"/>
      <c r="E299" s="253"/>
      <c r="F299" s="253"/>
      <c r="G299" s="253"/>
      <c r="H299" s="220"/>
      <c r="I299" s="220"/>
      <c r="J299" s="220"/>
      <c r="K299" s="220"/>
      <c r="L299" s="220"/>
      <c r="M299" s="220"/>
      <c r="N299" s="219"/>
      <c r="O299" s="219"/>
      <c r="P299" s="219"/>
      <c r="Q299" s="219"/>
      <c r="R299" s="220"/>
      <c r="S299" s="220"/>
      <c r="T299" s="220"/>
      <c r="U299" s="220"/>
      <c r="V299" s="220"/>
      <c r="W299" s="220"/>
      <c r="X299" s="220"/>
      <c r="Y299" s="210"/>
      <c r="Z299" s="210"/>
      <c r="AA299" s="210"/>
      <c r="AB299" s="210"/>
      <c r="AC299" s="210"/>
      <c r="AD299" s="210"/>
      <c r="AE299" s="210"/>
      <c r="AF299" s="210"/>
      <c r="AG299" s="210" t="s">
        <v>205</v>
      </c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1" x14ac:dyDescent="0.25">
      <c r="A300" s="217"/>
      <c r="B300" s="218"/>
      <c r="C300" s="259" t="s">
        <v>527</v>
      </c>
      <c r="D300" s="249"/>
      <c r="E300" s="250">
        <v>0.24</v>
      </c>
      <c r="F300" s="220"/>
      <c r="G300" s="220"/>
      <c r="H300" s="220"/>
      <c r="I300" s="220"/>
      <c r="J300" s="220"/>
      <c r="K300" s="220"/>
      <c r="L300" s="220"/>
      <c r="M300" s="220"/>
      <c r="N300" s="219"/>
      <c r="O300" s="219"/>
      <c r="P300" s="219"/>
      <c r="Q300" s="219"/>
      <c r="R300" s="220"/>
      <c r="S300" s="220"/>
      <c r="T300" s="220"/>
      <c r="U300" s="220"/>
      <c r="V300" s="220"/>
      <c r="W300" s="220"/>
      <c r="X300" s="220"/>
      <c r="Y300" s="210"/>
      <c r="Z300" s="210"/>
      <c r="AA300" s="210"/>
      <c r="AB300" s="210"/>
      <c r="AC300" s="210"/>
      <c r="AD300" s="210"/>
      <c r="AE300" s="210"/>
      <c r="AF300" s="210"/>
      <c r="AG300" s="210" t="s">
        <v>210</v>
      </c>
      <c r="AH300" s="210">
        <v>0</v>
      </c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1" x14ac:dyDescent="0.25">
      <c r="A301" s="217"/>
      <c r="B301" s="218"/>
      <c r="C301" s="259" t="s">
        <v>528</v>
      </c>
      <c r="D301" s="249"/>
      <c r="E301" s="250">
        <v>0.88800000000000001</v>
      </c>
      <c r="F301" s="220"/>
      <c r="G301" s="220"/>
      <c r="H301" s="220"/>
      <c r="I301" s="220"/>
      <c r="J301" s="220"/>
      <c r="K301" s="220"/>
      <c r="L301" s="220"/>
      <c r="M301" s="220"/>
      <c r="N301" s="219"/>
      <c r="O301" s="219"/>
      <c r="P301" s="219"/>
      <c r="Q301" s="219"/>
      <c r="R301" s="220"/>
      <c r="S301" s="220"/>
      <c r="T301" s="220"/>
      <c r="U301" s="220"/>
      <c r="V301" s="220"/>
      <c r="W301" s="220"/>
      <c r="X301" s="220"/>
      <c r="Y301" s="210"/>
      <c r="Z301" s="210"/>
      <c r="AA301" s="210"/>
      <c r="AB301" s="210"/>
      <c r="AC301" s="210"/>
      <c r="AD301" s="210"/>
      <c r="AE301" s="210"/>
      <c r="AF301" s="210"/>
      <c r="AG301" s="210" t="s">
        <v>210</v>
      </c>
      <c r="AH301" s="210">
        <v>0</v>
      </c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1" x14ac:dyDescent="0.25">
      <c r="A302" s="217"/>
      <c r="B302" s="218"/>
      <c r="C302" s="259" t="s">
        <v>529</v>
      </c>
      <c r="D302" s="249"/>
      <c r="E302" s="250">
        <v>0.49199999999999999</v>
      </c>
      <c r="F302" s="220"/>
      <c r="G302" s="220"/>
      <c r="H302" s="220"/>
      <c r="I302" s="220"/>
      <c r="J302" s="220"/>
      <c r="K302" s="220"/>
      <c r="L302" s="220"/>
      <c r="M302" s="220"/>
      <c r="N302" s="219"/>
      <c r="O302" s="219"/>
      <c r="P302" s="219"/>
      <c r="Q302" s="219"/>
      <c r="R302" s="220"/>
      <c r="S302" s="220"/>
      <c r="T302" s="220"/>
      <c r="U302" s="220"/>
      <c r="V302" s="220"/>
      <c r="W302" s="220"/>
      <c r="X302" s="220"/>
      <c r="Y302" s="210"/>
      <c r="Z302" s="210"/>
      <c r="AA302" s="210"/>
      <c r="AB302" s="210"/>
      <c r="AC302" s="210"/>
      <c r="AD302" s="210"/>
      <c r="AE302" s="210"/>
      <c r="AF302" s="210"/>
      <c r="AG302" s="210" t="s">
        <v>210</v>
      </c>
      <c r="AH302" s="210">
        <v>0</v>
      </c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ht="30.6" outlineLevel="1" x14ac:dyDescent="0.25">
      <c r="A303" s="228">
        <v>70</v>
      </c>
      <c r="B303" s="229" t="s">
        <v>530</v>
      </c>
      <c r="C303" s="245" t="s">
        <v>531</v>
      </c>
      <c r="D303" s="230" t="s">
        <v>286</v>
      </c>
      <c r="E303" s="231">
        <v>5.4</v>
      </c>
      <c r="F303" s="232"/>
      <c r="G303" s="233">
        <f>ROUND(E303*F303,2)</f>
        <v>0</v>
      </c>
      <c r="H303" s="232"/>
      <c r="I303" s="233">
        <f>ROUND(E303*H303,2)</f>
        <v>0</v>
      </c>
      <c r="J303" s="232"/>
      <c r="K303" s="233">
        <f>ROUND(E303*J303,2)</f>
        <v>0</v>
      </c>
      <c r="L303" s="233">
        <v>21</v>
      </c>
      <c r="M303" s="233">
        <f>G303*(1+L303/100)</f>
        <v>0</v>
      </c>
      <c r="N303" s="231">
        <v>2.3650000000000001E-2</v>
      </c>
      <c r="O303" s="231">
        <f>ROUND(E303*N303,2)</f>
        <v>0.13</v>
      </c>
      <c r="P303" s="231">
        <v>0</v>
      </c>
      <c r="Q303" s="231">
        <f>ROUND(E303*P303,2)</f>
        <v>0</v>
      </c>
      <c r="R303" s="233" t="s">
        <v>457</v>
      </c>
      <c r="S303" s="233" t="s">
        <v>181</v>
      </c>
      <c r="T303" s="234" t="s">
        <v>181</v>
      </c>
      <c r="U303" s="220">
        <v>0.82599999999999996</v>
      </c>
      <c r="V303" s="220">
        <f>ROUND(E303*U303,2)</f>
        <v>4.46</v>
      </c>
      <c r="W303" s="220"/>
      <c r="X303" s="220" t="s">
        <v>202</v>
      </c>
      <c r="Y303" s="210"/>
      <c r="Z303" s="210"/>
      <c r="AA303" s="210"/>
      <c r="AB303" s="210"/>
      <c r="AC303" s="210"/>
      <c r="AD303" s="210"/>
      <c r="AE303" s="210"/>
      <c r="AF303" s="210"/>
      <c r="AG303" s="210" t="s">
        <v>203</v>
      </c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1" x14ac:dyDescent="0.25">
      <c r="A304" s="217"/>
      <c r="B304" s="218"/>
      <c r="C304" s="259" t="s">
        <v>532</v>
      </c>
      <c r="D304" s="249"/>
      <c r="E304" s="250">
        <v>5.4</v>
      </c>
      <c r="F304" s="220"/>
      <c r="G304" s="220"/>
      <c r="H304" s="220"/>
      <c r="I304" s="220"/>
      <c r="J304" s="220"/>
      <c r="K304" s="220"/>
      <c r="L304" s="220"/>
      <c r="M304" s="220"/>
      <c r="N304" s="219"/>
      <c r="O304" s="219"/>
      <c r="P304" s="219"/>
      <c r="Q304" s="219"/>
      <c r="R304" s="220"/>
      <c r="S304" s="220"/>
      <c r="T304" s="220"/>
      <c r="U304" s="220"/>
      <c r="V304" s="220"/>
      <c r="W304" s="220"/>
      <c r="X304" s="220"/>
      <c r="Y304" s="210"/>
      <c r="Z304" s="210"/>
      <c r="AA304" s="210"/>
      <c r="AB304" s="210"/>
      <c r="AC304" s="210"/>
      <c r="AD304" s="210"/>
      <c r="AE304" s="210"/>
      <c r="AF304" s="210"/>
      <c r="AG304" s="210" t="s">
        <v>210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ht="20.399999999999999" outlineLevel="1" x14ac:dyDescent="0.25">
      <c r="A305" s="228">
        <v>71</v>
      </c>
      <c r="B305" s="229" t="s">
        <v>533</v>
      </c>
      <c r="C305" s="245" t="s">
        <v>534</v>
      </c>
      <c r="D305" s="230" t="s">
        <v>213</v>
      </c>
      <c r="E305" s="231">
        <v>356.67349999999999</v>
      </c>
      <c r="F305" s="232"/>
      <c r="G305" s="233">
        <f>ROUND(E305*F305,2)</f>
        <v>0</v>
      </c>
      <c r="H305" s="232"/>
      <c r="I305" s="233">
        <f>ROUND(E305*H305,2)</f>
        <v>0</v>
      </c>
      <c r="J305" s="232"/>
      <c r="K305" s="233">
        <f>ROUND(E305*J305,2)</f>
        <v>0</v>
      </c>
      <c r="L305" s="233">
        <v>21</v>
      </c>
      <c r="M305" s="233">
        <f>G305*(1+L305/100)</f>
        <v>0</v>
      </c>
      <c r="N305" s="231">
        <v>0</v>
      </c>
      <c r="O305" s="231">
        <f>ROUND(E305*N305,2)</f>
        <v>0</v>
      </c>
      <c r="P305" s="231">
        <v>4.0000000000000001E-3</v>
      </c>
      <c r="Q305" s="231">
        <f>ROUND(E305*P305,2)</f>
        <v>1.43</v>
      </c>
      <c r="R305" s="233" t="s">
        <v>457</v>
      </c>
      <c r="S305" s="233" t="s">
        <v>181</v>
      </c>
      <c r="T305" s="234" t="s">
        <v>181</v>
      </c>
      <c r="U305" s="220">
        <v>0.03</v>
      </c>
      <c r="V305" s="220">
        <f>ROUND(E305*U305,2)</f>
        <v>10.7</v>
      </c>
      <c r="W305" s="220"/>
      <c r="X305" s="220" t="s">
        <v>202</v>
      </c>
      <c r="Y305" s="210"/>
      <c r="Z305" s="210"/>
      <c r="AA305" s="210"/>
      <c r="AB305" s="210"/>
      <c r="AC305" s="210"/>
      <c r="AD305" s="210"/>
      <c r="AE305" s="210"/>
      <c r="AF305" s="210"/>
      <c r="AG305" s="210" t="s">
        <v>203</v>
      </c>
      <c r="AH305" s="210"/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1" x14ac:dyDescent="0.25">
      <c r="A306" s="217"/>
      <c r="B306" s="218"/>
      <c r="C306" s="259" t="s">
        <v>339</v>
      </c>
      <c r="D306" s="249"/>
      <c r="E306" s="250"/>
      <c r="F306" s="220"/>
      <c r="G306" s="220"/>
      <c r="H306" s="220"/>
      <c r="I306" s="220"/>
      <c r="J306" s="220"/>
      <c r="K306" s="220"/>
      <c r="L306" s="220"/>
      <c r="M306" s="220"/>
      <c r="N306" s="219"/>
      <c r="O306" s="219"/>
      <c r="P306" s="219"/>
      <c r="Q306" s="219"/>
      <c r="R306" s="220"/>
      <c r="S306" s="220"/>
      <c r="T306" s="220"/>
      <c r="U306" s="220"/>
      <c r="V306" s="220"/>
      <c r="W306" s="220"/>
      <c r="X306" s="220"/>
      <c r="Y306" s="210"/>
      <c r="Z306" s="210"/>
      <c r="AA306" s="210"/>
      <c r="AB306" s="210"/>
      <c r="AC306" s="210"/>
      <c r="AD306" s="210"/>
      <c r="AE306" s="210"/>
      <c r="AF306" s="210"/>
      <c r="AG306" s="210" t="s">
        <v>210</v>
      </c>
      <c r="AH306" s="210">
        <v>0</v>
      </c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1" x14ac:dyDescent="0.25">
      <c r="A307" s="217"/>
      <c r="B307" s="218"/>
      <c r="C307" s="259" t="s">
        <v>340</v>
      </c>
      <c r="D307" s="249"/>
      <c r="E307" s="250"/>
      <c r="F307" s="220"/>
      <c r="G307" s="220"/>
      <c r="H307" s="220"/>
      <c r="I307" s="220"/>
      <c r="J307" s="220"/>
      <c r="K307" s="220"/>
      <c r="L307" s="220"/>
      <c r="M307" s="220"/>
      <c r="N307" s="219"/>
      <c r="O307" s="219"/>
      <c r="P307" s="219"/>
      <c r="Q307" s="219"/>
      <c r="R307" s="220"/>
      <c r="S307" s="220"/>
      <c r="T307" s="220"/>
      <c r="U307" s="220"/>
      <c r="V307" s="220"/>
      <c r="W307" s="220"/>
      <c r="X307" s="220"/>
      <c r="Y307" s="210"/>
      <c r="Z307" s="210"/>
      <c r="AA307" s="210"/>
      <c r="AB307" s="210"/>
      <c r="AC307" s="210"/>
      <c r="AD307" s="210"/>
      <c r="AE307" s="210"/>
      <c r="AF307" s="210"/>
      <c r="AG307" s="210" t="s">
        <v>210</v>
      </c>
      <c r="AH307" s="210">
        <v>0</v>
      </c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1" x14ac:dyDescent="0.25">
      <c r="A308" s="217"/>
      <c r="B308" s="218"/>
      <c r="C308" s="259" t="s">
        <v>341</v>
      </c>
      <c r="D308" s="249"/>
      <c r="E308" s="250">
        <v>175.62809999999999</v>
      </c>
      <c r="F308" s="220"/>
      <c r="G308" s="220"/>
      <c r="H308" s="220"/>
      <c r="I308" s="220"/>
      <c r="J308" s="220"/>
      <c r="K308" s="220"/>
      <c r="L308" s="220"/>
      <c r="M308" s="220"/>
      <c r="N308" s="219"/>
      <c r="O308" s="219"/>
      <c r="P308" s="219"/>
      <c r="Q308" s="219"/>
      <c r="R308" s="220"/>
      <c r="S308" s="220"/>
      <c r="T308" s="220"/>
      <c r="U308" s="220"/>
      <c r="V308" s="220"/>
      <c r="W308" s="220"/>
      <c r="X308" s="220"/>
      <c r="Y308" s="210"/>
      <c r="Z308" s="210"/>
      <c r="AA308" s="210"/>
      <c r="AB308" s="210"/>
      <c r="AC308" s="210"/>
      <c r="AD308" s="210"/>
      <c r="AE308" s="210"/>
      <c r="AF308" s="210"/>
      <c r="AG308" s="210" t="s">
        <v>210</v>
      </c>
      <c r="AH308" s="210">
        <v>0</v>
      </c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1" x14ac:dyDescent="0.25">
      <c r="A309" s="217"/>
      <c r="B309" s="218"/>
      <c r="C309" s="259" t="s">
        <v>342</v>
      </c>
      <c r="D309" s="249"/>
      <c r="E309" s="250">
        <v>16.021999999999998</v>
      </c>
      <c r="F309" s="220"/>
      <c r="G309" s="220"/>
      <c r="H309" s="220"/>
      <c r="I309" s="220"/>
      <c r="J309" s="220"/>
      <c r="K309" s="220"/>
      <c r="L309" s="220"/>
      <c r="M309" s="220"/>
      <c r="N309" s="219"/>
      <c r="O309" s="219"/>
      <c r="P309" s="219"/>
      <c r="Q309" s="219"/>
      <c r="R309" s="220"/>
      <c r="S309" s="220"/>
      <c r="T309" s="220"/>
      <c r="U309" s="220"/>
      <c r="V309" s="220"/>
      <c r="W309" s="220"/>
      <c r="X309" s="220"/>
      <c r="Y309" s="210"/>
      <c r="Z309" s="210"/>
      <c r="AA309" s="210"/>
      <c r="AB309" s="210"/>
      <c r="AC309" s="210"/>
      <c r="AD309" s="210"/>
      <c r="AE309" s="210"/>
      <c r="AF309" s="210"/>
      <c r="AG309" s="210" t="s">
        <v>210</v>
      </c>
      <c r="AH309" s="210">
        <v>0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1" x14ac:dyDescent="0.25">
      <c r="A310" s="217"/>
      <c r="B310" s="218"/>
      <c r="C310" s="259" t="s">
        <v>343</v>
      </c>
      <c r="D310" s="249"/>
      <c r="E310" s="250">
        <v>42.091999999999999</v>
      </c>
      <c r="F310" s="220"/>
      <c r="G310" s="220"/>
      <c r="H310" s="220"/>
      <c r="I310" s="220"/>
      <c r="J310" s="220"/>
      <c r="K310" s="220"/>
      <c r="L310" s="220"/>
      <c r="M310" s="220"/>
      <c r="N310" s="219"/>
      <c r="O310" s="219"/>
      <c r="P310" s="219"/>
      <c r="Q310" s="219"/>
      <c r="R310" s="220"/>
      <c r="S310" s="220"/>
      <c r="T310" s="220"/>
      <c r="U310" s="220"/>
      <c r="V310" s="220"/>
      <c r="W310" s="220"/>
      <c r="X310" s="220"/>
      <c r="Y310" s="210"/>
      <c r="Z310" s="210"/>
      <c r="AA310" s="210"/>
      <c r="AB310" s="210"/>
      <c r="AC310" s="210"/>
      <c r="AD310" s="210"/>
      <c r="AE310" s="210"/>
      <c r="AF310" s="210"/>
      <c r="AG310" s="210" t="s">
        <v>210</v>
      </c>
      <c r="AH310" s="210">
        <v>0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1" x14ac:dyDescent="0.25">
      <c r="A311" s="217"/>
      <c r="B311" s="218"/>
      <c r="C311" s="259" t="s">
        <v>344</v>
      </c>
      <c r="D311" s="249"/>
      <c r="E311" s="250">
        <v>27.948</v>
      </c>
      <c r="F311" s="220"/>
      <c r="G311" s="220"/>
      <c r="H311" s="220"/>
      <c r="I311" s="220"/>
      <c r="J311" s="220"/>
      <c r="K311" s="220"/>
      <c r="L311" s="220"/>
      <c r="M311" s="220"/>
      <c r="N311" s="219"/>
      <c r="O311" s="219"/>
      <c r="P311" s="219"/>
      <c r="Q311" s="219"/>
      <c r="R311" s="220"/>
      <c r="S311" s="220"/>
      <c r="T311" s="220"/>
      <c r="U311" s="220"/>
      <c r="V311" s="220"/>
      <c r="W311" s="220"/>
      <c r="X311" s="220"/>
      <c r="Y311" s="210"/>
      <c r="Z311" s="210"/>
      <c r="AA311" s="210"/>
      <c r="AB311" s="210"/>
      <c r="AC311" s="210"/>
      <c r="AD311" s="210"/>
      <c r="AE311" s="210"/>
      <c r="AF311" s="210"/>
      <c r="AG311" s="210" t="s">
        <v>210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1" x14ac:dyDescent="0.25">
      <c r="A312" s="217"/>
      <c r="B312" s="218"/>
      <c r="C312" s="259" t="s">
        <v>345</v>
      </c>
      <c r="D312" s="249"/>
      <c r="E312" s="250">
        <v>72.483400000000003</v>
      </c>
      <c r="F312" s="220"/>
      <c r="G312" s="220"/>
      <c r="H312" s="220"/>
      <c r="I312" s="220"/>
      <c r="J312" s="220"/>
      <c r="K312" s="220"/>
      <c r="L312" s="220"/>
      <c r="M312" s="220"/>
      <c r="N312" s="219"/>
      <c r="O312" s="219"/>
      <c r="P312" s="219"/>
      <c r="Q312" s="219"/>
      <c r="R312" s="220"/>
      <c r="S312" s="220"/>
      <c r="T312" s="220"/>
      <c r="U312" s="220"/>
      <c r="V312" s="220"/>
      <c r="W312" s="220"/>
      <c r="X312" s="220"/>
      <c r="Y312" s="210"/>
      <c r="Z312" s="210"/>
      <c r="AA312" s="210"/>
      <c r="AB312" s="210"/>
      <c r="AC312" s="210"/>
      <c r="AD312" s="210"/>
      <c r="AE312" s="210"/>
      <c r="AF312" s="210"/>
      <c r="AG312" s="210" t="s">
        <v>210</v>
      </c>
      <c r="AH312" s="210">
        <v>0</v>
      </c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1" x14ac:dyDescent="0.25">
      <c r="A313" s="217"/>
      <c r="B313" s="218"/>
      <c r="C313" s="259" t="s">
        <v>346</v>
      </c>
      <c r="D313" s="249"/>
      <c r="E313" s="250">
        <v>22.5</v>
      </c>
      <c r="F313" s="220"/>
      <c r="G313" s="220"/>
      <c r="H313" s="220"/>
      <c r="I313" s="220"/>
      <c r="J313" s="220"/>
      <c r="K313" s="220"/>
      <c r="L313" s="220"/>
      <c r="M313" s="220"/>
      <c r="N313" s="219"/>
      <c r="O313" s="219"/>
      <c r="P313" s="219"/>
      <c r="Q313" s="219"/>
      <c r="R313" s="220"/>
      <c r="S313" s="220"/>
      <c r="T313" s="220"/>
      <c r="U313" s="220"/>
      <c r="V313" s="220"/>
      <c r="W313" s="220"/>
      <c r="X313" s="220"/>
      <c r="Y313" s="210"/>
      <c r="Z313" s="210"/>
      <c r="AA313" s="210"/>
      <c r="AB313" s="210"/>
      <c r="AC313" s="210"/>
      <c r="AD313" s="210"/>
      <c r="AE313" s="210"/>
      <c r="AF313" s="210"/>
      <c r="AG313" s="210" t="s">
        <v>210</v>
      </c>
      <c r="AH313" s="210">
        <v>0</v>
      </c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ht="20.399999999999999" outlineLevel="1" x14ac:dyDescent="0.25">
      <c r="A314" s="228">
        <v>72</v>
      </c>
      <c r="B314" s="229" t="s">
        <v>535</v>
      </c>
      <c r="C314" s="245" t="s">
        <v>536</v>
      </c>
      <c r="D314" s="230" t="s">
        <v>537</v>
      </c>
      <c r="E314" s="231">
        <v>80</v>
      </c>
      <c r="F314" s="232"/>
      <c r="G314" s="233">
        <f>ROUND(E314*F314,2)</f>
        <v>0</v>
      </c>
      <c r="H314" s="232"/>
      <c r="I314" s="233">
        <f>ROUND(E314*H314,2)</f>
        <v>0</v>
      </c>
      <c r="J314" s="232"/>
      <c r="K314" s="233">
        <f>ROUND(E314*J314,2)</f>
        <v>0</v>
      </c>
      <c r="L314" s="233">
        <v>21</v>
      </c>
      <c r="M314" s="233">
        <f>G314*(1+L314/100)</f>
        <v>0</v>
      </c>
      <c r="N314" s="231">
        <v>6.0000000000000002E-5</v>
      </c>
      <c r="O314" s="231">
        <f>ROUND(E314*N314,2)</f>
        <v>0</v>
      </c>
      <c r="P314" s="231">
        <v>1E-3</v>
      </c>
      <c r="Q314" s="231">
        <f>ROUND(E314*P314,2)</f>
        <v>0.08</v>
      </c>
      <c r="R314" s="233" t="s">
        <v>290</v>
      </c>
      <c r="S314" s="233" t="s">
        <v>181</v>
      </c>
      <c r="T314" s="234" t="s">
        <v>181</v>
      </c>
      <c r="U314" s="220">
        <v>0.1</v>
      </c>
      <c r="V314" s="220">
        <f>ROUND(E314*U314,2)</f>
        <v>8</v>
      </c>
      <c r="W314" s="220"/>
      <c r="X314" s="220" t="s">
        <v>202</v>
      </c>
      <c r="Y314" s="210"/>
      <c r="Z314" s="210"/>
      <c r="AA314" s="210"/>
      <c r="AB314" s="210"/>
      <c r="AC314" s="210"/>
      <c r="AD314" s="210"/>
      <c r="AE314" s="210"/>
      <c r="AF314" s="210"/>
      <c r="AG314" s="210" t="s">
        <v>203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1" x14ac:dyDescent="0.25">
      <c r="A315" s="217"/>
      <c r="B315" s="218"/>
      <c r="C315" s="259" t="s">
        <v>538</v>
      </c>
      <c r="D315" s="249"/>
      <c r="E315" s="250">
        <v>80</v>
      </c>
      <c r="F315" s="220"/>
      <c r="G315" s="220"/>
      <c r="H315" s="220"/>
      <c r="I315" s="220"/>
      <c r="J315" s="220"/>
      <c r="K315" s="220"/>
      <c r="L315" s="220"/>
      <c r="M315" s="220"/>
      <c r="N315" s="219"/>
      <c r="O315" s="219"/>
      <c r="P315" s="219"/>
      <c r="Q315" s="219"/>
      <c r="R315" s="220"/>
      <c r="S315" s="220"/>
      <c r="T315" s="220"/>
      <c r="U315" s="220"/>
      <c r="V315" s="220"/>
      <c r="W315" s="220"/>
      <c r="X315" s="220"/>
      <c r="Y315" s="210"/>
      <c r="Z315" s="210"/>
      <c r="AA315" s="210"/>
      <c r="AB315" s="210"/>
      <c r="AC315" s="210"/>
      <c r="AD315" s="210"/>
      <c r="AE315" s="210"/>
      <c r="AF315" s="210"/>
      <c r="AG315" s="210" t="s">
        <v>210</v>
      </c>
      <c r="AH315" s="210">
        <v>0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1" x14ac:dyDescent="0.25">
      <c r="A316" s="228">
        <v>73</v>
      </c>
      <c r="B316" s="229" t="s">
        <v>539</v>
      </c>
      <c r="C316" s="245" t="s">
        <v>540</v>
      </c>
      <c r="D316" s="230" t="s">
        <v>213</v>
      </c>
      <c r="E316" s="231">
        <v>13.1</v>
      </c>
      <c r="F316" s="232"/>
      <c r="G316" s="233">
        <f>ROUND(E316*F316,2)</f>
        <v>0</v>
      </c>
      <c r="H316" s="232"/>
      <c r="I316" s="233">
        <f>ROUND(E316*H316,2)</f>
        <v>0</v>
      </c>
      <c r="J316" s="232"/>
      <c r="K316" s="233">
        <f>ROUND(E316*J316,2)</f>
        <v>0</v>
      </c>
      <c r="L316" s="233">
        <v>21</v>
      </c>
      <c r="M316" s="233">
        <f>G316*(1+L316/100)</f>
        <v>0</v>
      </c>
      <c r="N316" s="231">
        <v>0</v>
      </c>
      <c r="O316" s="231">
        <f>ROUND(E316*N316,2)</f>
        <v>0</v>
      </c>
      <c r="P316" s="231">
        <v>8.9099999999999995E-3</v>
      </c>
      <c r="Q316" s="231">
        <f>ROUND(E316*P316,2)</f>
        <v>0.12</v>
      </c>
      <c r="R316" s="233" t="s">
        <v>541</v>
      </c>
      <c r="S316" s="233" t="s">
        <v>181</v>
      </c>
      <c r="T316" s="234" t="s">
        <v>181</v>
      </c>
      <c r="U316" s="220">
        <v>0.15</v>
      </c>
      <c r="V316" s="220">
        <f>ROUND(E316*U316,2)</f>
        <v>1.97</v>
      </c>
      <c r="W316" s="220"/>
      <c r="X316" s="220" t="s">
        <v>202</v>
      </c>
      <c r="Y316" s="210"/>
      <c r="Z316" s="210"/>
      <c r="AA316" s="210"/>
      <c r="AB316" s="210"/>
      <c r="AC316" s="210"/>
      <c r="AD316" s="210"/>
      <c r="AE316" s="210"/>
      <c r="AF316" s="210"/>
      <c r="AG316" s="210" t="s">
        <v>203</v>
      </c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1" x14ac:dyDescent="0.25">
      <c r="A317" s="217"/>
      <c r="B317" s="218"/>
      <c r="C317" s="258" t="s">
        <v>542</v>
      </c>
      <c r="D317" s="253"/>
      <c r="E317" s="253"/>
      <c r="F317" s="253"/>
      <c r="G317" s="253"/>
      <c r="H317" s="220"/>
      <c r="I317" s="220"/>
      <c r="J317" s="220"/>
      <c r="K317" s="220"/>
      <c r="L317" s="220"/>
      <c r="M317" s="220"/>
      <c r="N317" s="219"/>
      <c r="O317" s="219"/>
      <c r="P317" s="219"/>
      <c r="Q317" s="219"/>
      <c r="R317" s="220"/>
      <c r="S317" s="220"/>
      <c r="T317" s="220"/>
      <c r="U317" s="220"/>
      <c r="V317" s="220"/>
      <c r="W317" s="220"/>
      <c r="X317" s="220"/>
      <c r="Y317" s="210"/>
      <c r="Z317" s="210"/>
      <c r="AA317" s="210"/>
      <c r="AB317" s="210"/>
      <c r="AC317" s="210"/>
      <c r="AD317" s="210"/>
      <c r="AE317" s="210"/>
      <c r="AF317" s="210"/>
      <c r="AG317" s="210" t="s">
        <v>205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1" x14ac:dyDescent="0.25">
      <c r="A318" s="217"/>
      <c r="B318" s="218"/>
      <c r="C318" s="259" t="s">
        <v>340</v>
      </c>
      <c r="D318" s="249"/>
      <c r="E318" s="250"/>
      <c r="F318" s="220"/>
      <c r="G318" s="220"/>
      <c r="H318" s="220"/>
      <c r="I318" s="220"/>
      <c r="J318" s="220"/>
      <c r="K318" s="220"/>
      <c r="L318" s="220"/>
      <c r="M318" s="220"/>
      <c r="N318" s="219"/>
      <c r="O318" s="219"/>
      <c r="P318" s="219"/>
      <c r="Q318" s="219"/>
      <c r="R318" s="220"/>
      <c r="S318" s="220"/>
      <c r="T318" s="220"/>
      <c r="U318" s="220"/>
      <c r="V318" s="220"/>
      <c r="W318" s="220"/>
      <c r="X318" s="220"/>
      <c r="Y318" s="210"/>
      <c r="Z318" s="210"/>
      <c r="AA318" s="210"/>
      <c r="AB318" s="210"/>
      <c r="AC318" s="210"/>
      <c r="AD318" s="210"/>
      <c r="AE318" s="210"/>
      <c r="AF318" s="210"/>
      <c r="AG318" s="210" t="s">
        <v>210</v>
      </c>
      <c r="AH318" s="210">
        <v>0</v>
      </c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1" x14ac:dyDescent="0.25">
      <c r="A319" s="217"/>
      <c r="B319" s="218"/>
      <c r="C319" s="259" t="s">
        <v>490</v>
      </c>
      <c r="D319" s="249"/>
      <c r="E319" s="250">
        <v>13.1</v>
      </c>
      <c r="F319" s="220"/>
      <c r="G319" s="220"/>
      <c r="H319" s="220"/>
      <c r="I319" s="220"/>
      <c r="J319" s="220"/>
      <c r="K319" s="220"/>
      <c r="L319" s="220"/>
      <c r="M319" s="220"/>
      <c r="N319" s="219"/>
      <c r="O319" s="219"/>
      <c r="P319" s="219"/>
      <c r="Q319" s="219"/>
      <c r="R319" s="220"/>
      <c r="S319" s="220"/>
      <c r="T319" s="220"/>
      <c r="U319" s="220"/>
      <c r="V319" s="220"/>
      <c r="W319" s="220"/>
      <c r="X319" s="220"/>
      <c r="Y319" s="210"/>
      <c r="Z319" s="210"/>
      <c r="AA319" s="210"/>
      <c r="AB319" s="210"/>
      <c r="AC319" s="210"/>
      <c r="AD319" s="210"/>
      <c r="AE319" s="210"/>
      <c r="AF319" s="210"/>
      <c r="AG319" s="210" t="s">
        <v>210</v>
      </c>
      <c r="AH319" s="210">
        <v>0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1" x14ac:dyDescent="0.25">
      <c r="A320" s="228">
        <v>74</v>
      </c>
      <c r="B320" s="229" t="s">
        <v>543</v>
      </c>
      <c r="C320" s="245" t="s">
        <v>544</v>
      </c>
      <c r="D320" s="230" t="s">
        <v>213</v>
      </c>
      <c r="E320" s="231">
        <v>5.4</v>
      </c>
      <c r="F320" s="232"/>
      <c r="G320" s="233">
        <f>ROUND(E320*F320,2)</f>
        <v>0</v>
      </c>
      <c r="H320" s="232"/>
      <c r="I320" s="233">
        <f>ROUND(E320*H320,2)</f>
        <v>0</v>
      </c>
      <c r="J320" s="232"/>
      <c r="K320" s="233">
        <f>ROUND(E320*J320,2)</f>
        <v>0</v>
      </c>
      <c r="L320" s="233">
        <v>21</v>
      </c>
      <c r="M320" s="233">
        <f>G320*(1+L320/100)</f>
        <v>0</v>
      </c>
      <c r="N320" s="231">
        <v>0</v>
      </c>
      <c r="O320" s="231">
        <f>ROUND(E320*N320,2)</f>
        <v>0</v>
      </c>
      <c r="P320" s="231">
        <v>1E-3</v>
      </c>
      <c r="Q320" s="231">
        <f>ROUND(E320*P320,2)</f>
        <v>0.01</v>
      </c>
      <c r="R320" s="233" t="s">
        <v>541</v>
      </c>
      <c r="S320" s="233" t="s">
        <v>181</v>
      </c>
      <c r="T320" s="234" t="s">
        <v>181</v>
      </c>
      <c r="U320" s="220">
        <v>0.255</v>
      </c>
      <c r="V320" s="220">
        <f>ROUND(E320*U320,2)</f>
        <v>1.38</v>
      </c>
      <c r="W320" s="220"/>
      <c r="X320" s="220" t="s">
        <v>202</v>
      </c>
      <c r="Y320" s="210"/>
      <c r="Z320" s="210"/>
      <c r="AA320" s="210"/>
      <c r="AB320" s="210"/>
      <c r="AC320" s="210"/>
      <c r="AD320" s="210"/>
      <c r="AE320" s="210"/>
      <c r="AF320" s="210"/>
      <c r="AG320" s="210" t="s">
        <v>203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1" x14ac:dyDescent="0.25">
      <c r="A321" s="217"/>
      <c r="B321" s="218"/>
      <c r="C321" s="259" t="s">
        <v>340</v>
      </c>
      <c r="D321" s="249"/>
      <c r="E321" s="250"/>
      <c r="F321" s="220"/>
      <c r="G321" s="220"/>
      <c r="H321" s="220"/>
      <c r="I321" s="220"/>
      <c r="J321" s="220"/>
      <c r="K321" s="220"/>
      <c r="L321" s="220"/>
      <c r="M321" s="220"/>
      <c r="N321" s="219"/>
      <c r="O321" s="219"/>
      <c r="P321" s="219"/>
      <c r="Q321" s="219"/>
      <c r="R321" s="220"/>
      <c r="S321" s="220"/>
      <c r="T321" s="220"/>
      <c r="U321" s="220"/>
      <c r="V321" s="220"/>
      <c r="W321" s="220"/>
      <c r="X321" s="220"/>
      <c r="Y321" s="210"/>
      <c r="Z321" s="210"/>
      <c r="AA321" s="210"/>
      <c r="AB321" s="210"/>
      <c r="AC321" s="210"/>
      <c r="AD321" s="210"/>
      <c r="AE321" s="210"/>
      <c r="AF321" s="210"/>
      <c r="AG321" s="210" t="s">
        <v>210</v>
      </c>
      <c r="AH321" s="210">
        <v>0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1" x14ac:dyDescent="0.25">
      <c r="A322" s="217"/>
      <c r="B322" s="218"/>
      <c r="C322" s="259" t="s">
        <v>491</v>
      </c>
      <c r="D322" s="249"/>
      <c r="E322" s="250">
        <v>5.4</v>
      </c>
      <c r="F322" s="220"/>
      <c r="G322" s="220"/>
      <c r="H322" s="220"/>
      <c r="I322" s="220"/>
      <c r="J322" s="220"/>
      <c r="K322" s="220"/>
      <c r="L322" s="220"/>
      <c r="M322" s="220"/>
      <c r="N322" s="219"/>
      <c r="O322" s="219"/>
      <c r="P322" s="219"/>
      <c r="Q322" s="219"/>
      <c r="R322" s="220"/>
      <c r="S322" s="220"/>
      <c r="T322" s="220"/>
      <c r="U322" s="220"/>
      <c r="V322" s="220"/>
      <c r="W322" s="220"/>
      <c r="X322" s="220"/>
      <c r="Y322" s="210"/>
      <c r="Z322" s="210"/>
      <c r="AA322" s="210"/>
      <c r="AB322" s="210"/>
      <c r="AC322" s="210"/>
      <c r="AD322" s="210"/>
      <c r="AE322" s="210"/>
      <c r="AF322" s="210"/>
      <c r="AG322" s="210" t="s">
        <v>210</v>
      </c>
      <c r="AH322" s="210">
        <v>0</v>
      </c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x14ac:dyDescent="0.25">
      <c r="A323" s="222" t="s">
        <v>176</v>
      </c>
      <c r="B323" s="223" t="s">
        <v>104</v>
      </c>
      <c r="C323" s="243" t="s">
        <v>105</v>
      </c>
      <c r="D323" s="224"/>
      <c r="E323" s="225"/>
      <c r="F323" s="226"/>
      <c r="G323" s="226">
        <f>SUMIF(AG324:AG325,"&lt;&gt;NOR",G324:G325)</f>
        <v>0</v>
      </c>
      <c r="H323" s="226"/>
      <c r="I323" s="226">
        <f>SUM(I324:I325)</f>
        <v>0</v>
      </c>
      <c r="J323" s="226"/>
      <c r="K323" s="226">
        <f>SUM(K324:K325)</f>
        <v>0</v>
      </c>
      <c r="L323" s="226"/>
      <c r="M323" s="226">
        <f>SUM(M324:M325)</f>
        <v>0</v>
      </c>
      <c r="N323" s="225"/>
      <c r="O323" s="225">
        <f>SUM(O324:O325)</f>
        <v>0</v>
      </c>
      <c r="P323" s="225"/>
      <c r="Q323" s="225">
        <f>SUM(Q324:Q325)</f>
        <v>0</v>
      </c>
      <c r="R323" s="226"/>
      <c r="S323" s="226"/>
      <c r="T323" s="227"/>
      <c r="U323" s="221"/>
      <c r="V323" s="221">
        <f>SUM(V324:V325)</f>
        <v>65.069999999999993</v>
      </c>
      <c r="W323" s="221"/>
      <c r="X323" s="221"/>
      <c r="AG323" t="s">
        <v>177</v>
      </c>
    </row>
    <row r="324" spans="1:60" ht="30.6" outlineLevel="1" x14ac:dyDescent="0.25">
      <c r="A324" s="228">
        <v>75</v>
      </c>
      <c r="B324" s="229" t="s">
        <v>545</v>
      </c>
      <c r="C324" s="245" t="s">
        <v>546</v>
      </c>
      <c r="D324" s="230" t="s">
        <v>309</v>
      </c>
      <c r="E324" s="231">
        <v>69.329220000000007</v>
      </c>
      <c r="F324" s="232"/>
      <c r="G324" s="233">
        <f>ROUND(E324*F324,2)</f>
        <v>0</v>
      </c>
      <c r="H324" s="232"/>
      <c r="I324" s="233">
        <f>ROUND(E324*H324,2)</f>
        <v>0</v>
      </c>
      <c r="J324" s="232"/>
      <c r="K324" s="233">
        <f>ROUND(E324*J324,2)</f>
        <v>0</v>
      </c>
      <c r="L324" s="233">
        <v>21</v>
      </c>
      <c r="M324" s="233">
        <f>G324*(1+L324/100)</f>
        <v>0</v>
      </c>
      <c r="N324" s="231">
        <v>0</v>
      </c>
      <c r="O324" s="231">
        <f>ROUND(E324*N324,2)</f>
        <v>0</v>
      </c>
      <c r="P324" s="231">
        <v>0</v>
      </c>
      <c r="Q324" s="231">
        <f>ROUND(E324*P324,2)</f>
        <v>0</v>
      </c>
      <c r="R324" s="233" t="s">
        <v>201</v>
      </c>
      <c r="S324" s="233" t="s">
        <v>181</v>
      </c>
      <c r="T324" s="234" t="s">
        <v>181</v>
      </c>
      <c r="U324" s="220">
        <v>0.9385</v>
      </c>
      <c r="V324" s="220">
        <f>ROUND(E324*U324,2)</f>
        <v>65.069999999999993</v>
      </c>
      <c r="W324" s="220"/>
      <c r="X324" s="220" t="s">
        <v>547</v>
      </c>
      <c r="Y324" s="210"/>
      <c r="Z324" s="210"/>
      <c r="AA324" s="210"/>
      <c r="AB324" s="210"/>
      <c r="AC324" s="210"/>
      <c r="AD324" s="210"/>
      <c r="AE324" s="210"/>
      <c r="AF324" s="210"/>
      <c r="AG324" s="210" t="s">
        <v>548</v>
      </c>
      <c r="AH324" s="210"/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1" x14ac:dyDescent="0.25">
      <c r="A325" s="217"/>
      <c r="B325" s="218"/>
      <c r="C325" s="258" t="s">
        <v>549</v>
      </c>
      <c r="D325" s="253"/>
      <c r="E325" s="253"/>
      <c r="F325" s="253"/>
      <c r="G325" s="253"/>
      <c r="H325" s="220"/>
      <c r="I325" s="220"/>
      <c r="J325" s="220"/>
      <c r="K325" s="220"/>
      <c r="L325" s="220"/>
      <c r="M325" s="220"/>
      <c r="N325" s="219"/>
      <c r="O325" s="219"/>
      <c r="P325" s="219"/>
      <c r="Q325" s="219"/>
      <c r="R325" s="220"/>
      <c r="S325" s="220"/>
      <c r="T325" s="220"/>
      <c r="U325" s="220"/>
      <c r="V325" s="220"/>
      <c r="W325" s="220"/>
      <c r="X325" s="220"/>
      <c r="Y325" s="210"/>
      <c r="Z325" s="210"/>
      <c r="AA325" s="210"/>
      <c r="AB325" s="210"/>
      <c r="AC325" s="210"/>
      <c r="AD325" s="210"/>
      <c r="AE325" s="210"/>
      <c r="AF325" s="210"/>
      <c r="AG325" s="210" t="s">
        <v>205</v>
      </c>
      <c r="AH325" s="210"/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x14ac:dyDescent="0.25">
      <c r="A326" s="222" t="s">
        <v>176</v>
      </c>
      <c r="B326" s="223" t="s">
        <v>106</v>
      </c>
      <c r="C326" s="243" t="s">
        <v>107</v>
      </c>
      <c r="D326" s="224"/>
      <c r="E326" s="225"/>
      <c r="F326" s="226"/>
      <c r="G326" s="226">
        <f>SUMIF(AG327:AG338,"&lt;&gt;NOR",G327:G338)</f>
        <v>0</v>
      </c>
      <c r="H326" s="226"/>
      <c r="I326" s="226">
        <f>SUM(I327:I338)</f>
        <v>0</v>
      </c>
      <c r="J326" s="226"/>
      <c r="K326" s="226">
        <f>SUM(K327:K338)</f>
        <v>0</v>
      </c>
      <c r="L326" s="226"/>
      <c r="M326" s="226">
        <f>SUM(M327:M338)</f>
        <v>0</v>
      </c>
      <c r="N326" s="225"/>
      <c r="O326" s="225">
        <f>SUM(O327:O338)</f>
        <v>0.16</v>
      </c>
      <c r="P326" s="225"/>
      <c r="Q326" s="225">
        <f>SUM(Q327:Q338)</f>
        <v>0</v>
      </c>
      <c r="R326" s="226"/>
      <c r="S326" s="226"/>
      <c r="T326" s="227"/>
      <c r="U326" s="221"/>
      <c r="V326" s="221">
        <f>SUM(V327:V338)</f>
        <v>0</v>
      </c>
      <c r="W326" s="221"/>
      <c r="X326" s="221"/>
      <c r="AG326" t="s">
        <v>177</v>
      </c>
    </row>
    <row r="327" spans="1:60" ht="40.799999999999997" outlineLevel="1" x14ac:dyDescent="0.25">
      <c r="A327" s="228">
        <v>76</v>
      </c>
      <c r="B327" s="229" t="s">
        <v>550</v>
      </c>
      <c r="C327" s="245" t="s">
        <v>551</v>
      </c>
      <c r="D327" s="230" t="s">
        <v>213</v>
      </c>
      <c r="E327" s="231">
        <v>6.8419999999999996</v>
      </c>
      <c r="F327" s="232"/>
      <c r="G327" s="233">
        <f>ROUND(E327*F327,2)</f>
        <v>0</v>
      </c>
      <c r="H327" s="232"/>
      <c r="I327" s="233">
        <f>ROUND(E327*H327,2)</f>
        <v>0</v>
      </c>
      <c r="J327" s="232"/>
      <c r="K327" s="233">
        <f>ROUND(E327*J327,2)</f>
        <v>0</v>
      </c>
      <c r="L327" s="233">
        <v>21</v>
      </c>
      <c r="M327" s="233">
        <f>G327*(1+L327/100)</f>
        <v>0</v>
      </c>
      <c r="N327" s="231">
        <v>1.15E-2</v>
      </c>
      <c r="O327" s="231">
        <f>ROUND(E327*N327,2)</f>
        <v>0.08</v>
      </c>
      <c r="P327" s="231">
        <v>0</v>
      </c>
      <c r="Q327" s="231">
        <f>ROUND(E327*P327,2)</f>
        <v>0</v>
      </c>
      <c r="R327" s="233" t="s">
        <v>552</v>
      </c>
      <c r="S327" s="233" t="s">
        <v>181</v>
      </c>
      <c r="T327" s="234" t="s">
        <v>181</v>
      </c>
      <c r="U327" s="220">
        <v>0</v>
      </c>
      <c r="V327" s="220">
        <f>ROUND(E327*U327,2)</f>
        <v>0</v>
      </c>
      <c r="W327" s="220"/>
      <c r="X327" s="220" t="s">
        <v>234</v>
      </c>
      <c r="Y327" s="210"/>
      <c r="Z327" s="210"/>
      <c r="AA327" s="210"/>
      <c r="AB327" s="210"/>
      <c r="AC327" s="210"/>
      <c r="AD327" s="210"/>
      <c r="AE327" s="210"/>
      <c r="AF327" s="210"/>
      <c r="AG327" s="210" t="s">
        <v>235</v>
      </c>
      <c r="AH327" s="210"/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1" x14ac:dyDescent="0.25">
      <c r="A328" s="217"/>
      <c r="B328" s="218"/>
      <c r="C328" s="259" t="s">
        <v>553</v>
      </c>
      <c r="D328" s="249"/>
      <c r="E328" s="250">
        <v>6.8419999999999996</v>
      </c>
      <c r="F328" s="220"/>
      <c r="G328" s="220"/>
      <c r="H328" s="220"/>
      <c r="I328" s="220"/>
      <c r="J328" s="220"/>
      <c r="K328" s="220"/>
      <c r="L328" s="220"/>
      <c r="M328" s="220"/>
      <c r="N328" s="219"/>
      <c r="O328" s="219"/>
      <c r="P328" s="219"/>
      <c r="Q328" s="219"/>
      <c r="R328" s="220"/>
      <c r="S328" s="220"/>
      <c r="T328" s="220"/>
      <c r="U328" s="220"/>
      <c r="V328" s="220"/>
      <c r="W328" s="220"/>
      <c r="X328" s="220"/>
      <c r="Y328" s="210"/>
      <c r="Z328" s="210"/>
      <c r="AA328" s="210"/>
      <c r="AB328" s="210"/>
      <c r="AC328" s="210"/>
      <c r="AD328" s="210"/>
      <c r="AE328" s="210"/>
      <c r="AF328" s="210"/>
      <c r="AG328" s="210" t="s">
        <v>210</v>
      </c>
      <c r="AH328" s="210">
        <v>0</v>
      </c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ht="20.399999999999999" outlineLevel="1" x14ac:dyDescent="0.25">
      <c r="A329" s="228">
        <v>77</v>
      </c>
      <c r="B329" s="229" t="s">
        <v>554</v>
      </c>
      <c r="C329" s="245" t="s">
        <v>555</v>
      </c>
      <c r="D329" s="230" t="s">
        <v>213</v>
      </c>
      <c r="E329" s="231">
        <v>20.224</v>
      </c>
      <c r="F329" s="232"/>
      <c r="G329" s="233">
        <f>ROUND(E329*F329,2)</f>
        <v>0</v>
      </c>
      <c r="H329" s="232"/>
      <c r="I329" s="233">
        <f>ROUND(E329*H329,2)</f>
        <v>0</v>
      </c>
      <c r="J329" s="232"/>
      <c r="K329" s="233">
        <f>ROUND(E329*J329,2)</f>
        <v>0</v>
      </c>
      <c r="L329" s="233">
        <v>21</v>
      </c>
      <c r="M329" s="233">
        <f>G329*(1+L329/100)</f>
        <v>0</v>
      </c>
      <c r="N329" s="231">
        <v>3.7799999999999999E-3</v>
      </c>
      <c r="O329" s="231">
        <f>ROUND(E329*N329,2)</f>
        <v>0.08</v>
      </c>
      <c r="P329" s="231">
        <v>0</v>
      </c>
      <c r="Q329" s="231">
        <f>ROUND(E329*P329,2)</f>
        <v>0</v>
      </c>
      <c r="R329" s="233" t="s">
        <v>552</v>
      </c>
      <c r="S329" s="233" t="s">
        <v>181</v>
      </c>
      <c r="T329" s="234" t="s">
        <v>181</v>
      </c>
      <c r="U329" s="220">
        <v>0</v>
      </c>
      <c r="V329" s="220">
        <f>ROUND(E329*U329,2)</f>
        <v>0</v>
      </c>
      <c r="W329" s="220"/>
      <c r="X329" s="220" t="s">
        <v>234</v>
      </c>
      <c r="Y329" s="210"/>
      <c r="Z329" s="210"/>
      <c r="AA329" s="210"/>
      <c r="AB329" s="210"/>
      <c r="AC329" s="210"/>
      <c r="AD329" s="210"/>
      <c r="AE329" s="210"/>
      <c r="AF329" s="210"/>
      <c r="AG329" s="210" t="s">
        <v>235</v>
      </c>
      <c r="AH329" s="210"/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1" x14ac:dyDescent="0.25">
      <c r="A330" s="217"/>
      <c r="B330" s="218"/>
      <c r="C330" s="259" t="s">
        <v>268</v>
      </c>
      <c r="D330" s="249"/>
      <c r="E330" s="250">
        <v>4.4000000000000004</v>
      </c>
      <c r="F330" s="220"/>
      <c r="G330" s="220"/>
      <c r="H330" s="220"/>
      <c r="I330" s="220"/>
      <c r="J330" s="220"/>
      <c r="K330" s="220"/>
      <c r="L330" s="220"/>
      <c r="M330" s="220"/>
      <c r="N330" s="219"/>
      <c r="O330" s="219"/>
      <c r="P330" s="219"/>
      <c r="Q330" s="219"/>
      <c r="R330" s="220"/>
      <c r="S330" s="220"/>
      <c r="T330" s="220"/>
      <c r="U330" s="220"/>
      <c r="V330" s="220"/>
      <c r="W330" s="220"/>
      <c r="X330" s="220"/>
      <c r="Y330" s="210"/>
      <c r="Z330" s="210"/>
      <c r="AA330" s="210"/>
      <c r="AB330" s="210"/>
      <c r="AC330" s="210"/>
      <c r="AD330" s="210"/>
      <c r="AE330" s="210"/>
      <c r="AF330" s="210"/>
      <c r="AG330" s="210" t="s">
        <v>210</v>
      </c>
      <c r="AH330" s="210">
        <v>0</v>
      </c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1" x14ac:dyDescent="0.25">
      <c r="A331" s="217"/>
      <c r="B331" s="218"/>
      <c r="C331" s="259" t="s">
        <v>270</v>
      </c>
      <c r="D331" s="249"/>
      <c r="E331" s="250">
        <v>5.8</v>
      </c>
      <c r="F331" s="220"/>
      <c r="G331" s="220"/>
      <c r="H331" s="220"/>
      <c r="I331" s="220"/>
      <c r="J331" s="220"/>
      <c r="K331" s="220"/>
      <c r="L331" s="220"/>
      <c r="M331" s="220"/>
      <c r="N331" s="219"/>
      <c r="O331" s="219"/>
      <c r="P331" s="219"/>
      <c r="Q331" s="219"/>
      <c r="R331" s="220"/>
      <c r="S331" s="220"/>
      <c r="T331" s="220"/>
      <c r="U331" s="220"/>
      <c r="V331" s="220"/>
      <c r="W331" s="220"/>
      <c r="X331" s="220"/>
      <c r="Y331" s="210"/>
      <c r="Z331" s="210"/>
      <c r="AA331" s="210"/>
      <c r="AB331" s="210"/>
      <c r="AC331" s="210"/>
      <c r="AD331" s="210"/>
      <c r="AE331" s="210"/>
      <c r="AF331" s="210"/>
      <c r="AG331" s="210" t="s">
        <v>210</v>
      </c>
      <c r="AH331" s="210">
        <v>0</v>
      </c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1" x14ac:dyDescent="0.25">
      <c r="A332" s="217"/>
      <c r="B332" s="218"/>
      <c r="C332" s="259" t="s">
        <v>398</v>
      </c>
      <c r="D332" s="249"/>
      <c r="E332" s="250">
        <v>5</v>
      </c>
      <c r="F332" s="220"/>
      <c r="G332" s="220"/>
      <c r="H332" s="220"/>
      <c r="I332" s="220"/>
      <c r="J332" s="220"/>
      <c r="K332" s="220"/>
      <c r="L332" s="220"/>
      <c r="M332" s="220"/>
      <c r="N332" s="219"/>
      <c r="O332" s="219"/>
      <c r="P332" s="219"/>
      <c r="Q332" s="219"/>
      <c r="R332" s="220"/>
      <c r="S332" s="220"/>
      <c r="T332" s="220"/>
      <c r="U332" s="220"/>
      <c r="V332" s="220"/>
      <c r="W332" s="220"/>
      <c r="X332" s="220"/>
      <c r="Y332" s="210"/>
      <c r="Z332" s="210"/>
      <c r="AA332" s="210"/>
      <c r="AB332" s="210"/>
      <c r="AC332" s="210"/>
      <c r="AD332" s="210"/>
      <c r="AE332" s="210"/>
      <c r="AF332" s="210"/>
      <c r="AG332" s="210" t="s">
        <v>210</v>
      </c>
      <c r="AH332" s="210">
        <v>0</v>
      </c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1" x14ac:dyDescent="0.25">
      <c r="A333" s="217"/>
      <c r="B333" s="218"/>
      <c r="C333" s="259" t="s">
        <v>556</v>
      </c>
      <c r="D333" s="249"/>
      <c r="E333" s="250">
        <v>5.024</v>
      </c>
      <c r="F333" s="220"/>
      <c r="G333" s="220"/>
      <c r="H333" s="220"/>
      <c r="I333" s="220"/>
      <c r="J333" s="220"/>
      <c r="K333" s="220"/>
      <c r="L333" s="220"/>
      <c r="M333" s="220"/>
      <c r="N333" s="219"/>
      <c r="O333" s="219"/>
      <c r="P333" s="219"/>
      <c r="Q333" s="219"/>
      <c r="R333" s="220"/>
      <c r="S333" s="220"/>
      <c r="T333" s="220"/>
      <c r="U333" s="220"/>
      <c r="V333" s="220"/>
      <c r="W333" s="220"/>
      <c r="X333" s="220"/>
      <c r="Y333" s="210"/>
      <c r="Z333" s="210"/>
      <c r="AA333" s="210"/>
      <c r="AB333" s="210"/>
      <c r="AC333" s="210"/>
      <c r="AD333" s="210"/>
      <c r="AE333" s="210"/>
      <c r="AF333" s="210"/>
      <c r="AG333" s="210" t="s">
        <v>210</v>
      </c>
      <c r="AH333" s="210">
        <v>0</v>
      </c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1" x14ac:dyDescent="0.25">
      <c r="A334" s="217"/>
      <c r="B334" s="218"/>
      <c r="C334" s="260" t="s">
        <v>320</v>
      </c>
      <c r="D334" s="251"/>
      <c r="E334" s="252"/>
      <c r="F334" s="220"/>
      <c r="G334" s="220"/>
      <c r="H334" s="220"/>
      <c r="I334" s="220"/>
      <c r="J334" s="220"/>
      <c r="K334" s="220"/>
      <c r="L334" s="220"/>
      <c r="M334" s="220"/>
      <c r="N334" s="219"/>
      <c r="O334" s="219"/>
      <c r="P334" s="219"/>
      <c r="Q334" s="219"/>
      <c r="R334" s="220"/>
      <c r="S334" s="220"/>
      <c r="T334" s="220"/>
      <c r="U334" s="220"/>
      <c r="V334" s="220"/>
      <c r="W334" s="220"/>
      <c r="X334" s="220"/>
      <c r="Y334" s="210"/>
      <c r="Z334" s="210"/>
      <c r="AA334" s="210"/>
      <c r="AB334" s="210"/>
      <c r="AC334" s="210"/>
      <c r="AD334" s="210"/>
      <c r="AE334" s="210"/>
      <c r="AF334" s="210"/>
      <c r="AG334" s="210" t="s">
        <v>210</v>
      </c>
      <c r="AH334" s="210"/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1" x14ac:dyDescent="0.25">
      <c r="A335" s="217"/>
      <c r="B335" s="218"/>
      <c r="C335" s="261" t="s">
        <v>557</v>
      </c>
      <c r="D335" s="251"/>
      <c r="E335" s="252">
        <v>7.76</v>
      </c>
      <c r="F335" s="220"/>
      <c r="G335" s="220"/>
      <c r="H335" s="220"/>
      <c r="I335" s="220"/>
      <c r="J335" s="220"/>
      <c r="K335" s="220"/>
      <c r="L335" s="220"/>
      <c r="M335" s="220"/>
      <c r="N335" s="219"/>
      <c r="O335" s="219"/>
      <c r="P335" s="219"/>
      <c r="Q335" s="219"/>
      <c r="R335" s="220"/>
      <c r="S335" s="220"/>
      <c r="T335" s="220"/>
      <c r="U335" s="220"/>
      <c r="V335" s="220"/>
      <c r="W335" s="220"/>
      <c r="X335" s="220"/>
      <c r="Y335" s="210"/>
      <c r="Z335" s="210"/>
      <c r="AA335" s="210"/>
      <c r="AB335" s="210"/>
      <c r="AC335" s="210"/>
      <c r="AD335" s="210"/>
      <c r="AE335" s="210"/>
      <c r="AF335" s="210"/>
      <c r="AG335" s="210" t="s">
        <v>210</v>
      </c>
      <c r="AH335" s="210">
        <v>2</v>
      </c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1" x14ac:dyDescent="0.25">
      <c r="A336" s="217"/>
      <c r="B336" s="218"/>
      <c r="C336" s="261" t="s">
        <v>558</v>
      </c>
      <c r="D336" s="251"/>
      <c r="E336" s="252">
        <v>8.9</v>
      </c>
      <c r="F336" s="220"/>
      <c r="G336" s="220"/>
      <c r="H336" s="220"/>
      <c r="I336" s="220"/>
      <c r="J336" s="220"/>
      <c r="K336" s="220"/>
      <c r="L336" s="220"/>
      <c r="M336" s="220"/>
      <c r="N336" s="219"/>
      <c r="O336" s="219"/>
      <c r="P336" s="219"/>
      <c r="Q336" s="219"/>
      <c r="R336" s="220"/>
      <c r="S336" s="220"/>
      <c r="T336" s="220"/>
      <c r="U336" s="220"/>
      <c r="V336" s="220"/>
      <c r="W336" s="220"/>
      <c r="X336" s="220"/>
      <c r="Y336" s="210"/>
      <c r="Z336" s="210"/>
      <c r="AA336" s="210"/>
      <c r="AB336" s="210"/>
      <c r="AC336" s="210"/>
      <c r="AD336" s="210"/>
      <c r="AE336" s="210"/>
      <c r="AF336" s="210"/>
      <c r="AG336" s="210" t="s">
        <v>210</v>
      </c>
      <c r="AH336" s="210">
        <v>2</v>
      </c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1" x14ac:dyDescent="0.25">
      <c r="A337" s="217"/>
      <c r="B337" s="218"/>
      <c r="C337" s="261" t="s">
        <v>559</v>
      </c>
      <c r="D337" s="251"/>
      <c r="E337" s="252">
        <v>8.4600000000000009</v>
      </c>
      <c r="F337" s="220"/>
      <c r="G337" s="220"/>
      <c r="H337" s="220"/>
      <c r="I337" s="220"/>
      <c r="J337" s="220"/>
      <c r="K337" s="220"/>
      <c r="L337" s="220"/>
      <c r="M337" s="220"/>
      <c r="N337" s="219"/>
      <c r="O337" s="219"/>
      <c r="P337" s="219"/>
      <c r="Q337" s="219"/>
      <c r="R337" s="220"/>
      <c r="S337" s="220"/>
      <c r="T337" s="220"/>
      <c r="U337" s="220"/>
      <c r="V337" s="220"/>
      <c r="W337" s="220"/>
      <c r="X337" s="220"/>
      <c r="Y337" s="210"/>
      <c r="Z337" s="210"/>
      <c r="AA337" s="210"/>
      <c r="AB337" s="210"/>
      <c r="AC337" s="210"/>
      <c r="AD337" s="210"/>
      <c r="AE337" s="210"/>
      <c r="AF337" s="210"/>
      <c r="AG337" s="210" t="s">
        <v>210</v>
      </c>
      <c r="AH337" s="210">
        <v>2</v>
      </c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1" x14ac:dyDescent="0.25">
      <c r="A338" s="217"/>
      <c r="B338" s="218"/>
      <c r="C338" s="260" t="s">
        <v>335</v>
      </c>
      <c r="D338" s="251"/>
      <c r="E338" s="252"/>
      <c r="F338" s="220"/>
      <c r="G338" s="220"/>
      <c r="H338" s="220"/>
      <c r="I338" s="220"/>
      <c r="J338" s="220"/>
      <c r="K338" s="220"/>
      <c r="L338" s="220"/>
      <c r="M338" s="220"/>
      <c r="N338" s="219"/>
      <c r="O338" s="219"/>
      <c r="P338" s="219"/>
      <c r="Q338" s="219"/>
      <c r="R338" s="220"/>
      <c r="S338" s="220"/>
      <c r="T338" s="220"/>
      <c r="U338" s="220"/>
      <c r="V338" s="220"/>
      <c r="W338" s="220"/>
      <c r="X338" s="220"/>
      <c r="Y338" s="210"/>
      <c r="Z338" s="210"/>
      <c r="AA338" s="210"/>
      <c r="AB338" s="210"/>
      <c r="AC338" s="210"/>
      <c r="AD338" s="210"/>
      <c r="AE338" s="210"/>
      <c r="AF338" s="210"/>
      <c r="AG338" s="210" t="s">
        <v>210</v>
      </c>
      <c r="AH338" s="210"/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x14ac:dyDescent="0.25">
      <c r="A339" s="222" t="s">
        <v>176</v>
      </c>
      <c r="B339" s="223" t="s">
        <v>108</v>
      </c>
      <c r="C339" s="243" t="s">
        <v>109</v>
      </c>
      <c r="D339" s="224"/>
      <c r="E339" s="225"/>
      <c r="F339" s="226"/>
      <c r="G339" s="226">
        <f>SUMIF(AG340:AG347,"&lt;&gt;NOR",G340:G347)</f>
        <v>0</v>
      </c>
      <c r="H339" s="226"/>
      <c r="I339" s="226">
        <f>SUM(I340:I347)</f>
        <v>0</v>
      </c>
      <c r="J339" s="226"/>
      <c r="K339" s="226">
        <f>SUM(K340:K347)</f>
        <v>0</v>
      </c>
      <c r="L339" s="226"/>
      <c r="M339" s="226">
        <f>SUM(M340:M347)</f>
        <v>0</v>
      </c>
      <c r="N339" s="225"/>
      <c r="O339" s="225">
        <f>SUM(O340:O347)</f>
        <v>0.04</v>
      </c>
      <c r="P339" s="225"/>
      <c r="Q339" s="225">
        <f>SUM(Q340:Q347)</f>
        <v>0</v>
      </c>
      <c r="R339" s="226"/>
      <c r="S339" s="226"/>
      <c r="T339" s="227"/>
      <c r="U339" s="221"/>
      <c r="V339" s="221">
        <f>SUM(V340:V347)</f>
        <v>5.16</v>
      </c>
      <c r="W339" s="221"/>
      <c r="X339" s="221"/>
      <c r="AG339" t="s">
        <v>177</v>
      </c>
    </row>
    <row r="340" spans="1:60" ht="20.399999999999999" outlineLevel="1" x14ac:dyDescent="0.25">
      <c r="A340" s="228">
        <v>78</v>
      </c>
      <c r="B340" s="229" t="s">
        <v>560</v>
      </c>
      <c r="C340" s="245" t="s">
        <v>561</v>
      </c>
      <c r="D340" s="230" t="s">
        <v>200</v>
      </c>
      <c r="E340" s="231">
        <v>5</v>
      </c>
      <c r="F340" s="232"/>
      <c r="G340" s="233">
        <f>ROUND(E340*F340,2)</f>
        <v>0</v>
      </c>
      <c r="H340" s="232"/>
      <c r="I340" s="233">
        <f>ROUND(E340*H340,2)</f>
        <v>0</v>
      </c>
      <c r="J340" s="232"/>
      <c r="K340" s="233">
        <f>ROUND(E340*J340,2)</f>
        <v>0</v>
      </c>
      <c r="L340" s="233">
        <v>21</v>
      </c>
      <c r="M340" s="233">
        <f>G340*(1+L340/100)</f>
        <v>0</v>
      </c>
      <c r="N340" s="231">
        <v>4.9500000000000004E-3</v>
      </c>
      <c r="O340" s="231">
        <f>ROUND(E340*N340,2)</f>
        <v>0.02</v>
      </c>
      <c r="P340" s="231">
        <v>0</v>
      </c>
      <c r="Q340" s="231">
        <f>ROUND(E340*P340,2)</f>
        <v>0</v>
      </c>
      <c r="R340" s="233" t="s">
        <v>562</v>
      </c>
      <c r="S340" s="233" t="s">
        <v>181</v>
      </c>
      <c r="T340" s="234" t="s">
        <v>181</v>
      </c>
      <c r="U340" s="220">
        <v>0.7</v>
      </c>
      <c r="V340" s="220">
        <f>ROUND(E340*U340,2)</f>
        <v>3.5</v>
      </c>
      <c r="W340" s="220"/>
      <c r="X340" s="220" t="s">
        <v>202</v>
      </c>
      <c r="Y340" s="210"/>
      <c r="Z340" s="210"/>
      <c r="AA340" s="210"/>
      <c r="AB340" s="210"/>
      <c r="AC340" s="210"/>
      <c r="AD340" s="210"/>
      <c r="AE340" s="210"/>
      <c r="AF340" s="210"/>
      <c r="AG340" s="210" t="s">
        <v>203</v>
      </c>
      <c r="AH340" s="210"/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1" x14ac:dyDescent="0.25">
      <c r="A341" s="217"/>
      <c r="B341" s="218"/>
      <c r="C341" s="258" t="s">
        <v>563</v>
      </c>
      <c r="D341" s="253"/>
      <c r="E341" s="253"/>
      <c r="F341" s="253"/>
      <c r="G341" s="253"/>
      <c r="H341" s="220"/>
      <c r="I341" s="220"/>
      <c r="J341" s="220"/>
      <c r="K341" s="220"/>
      <c r="L341" s="220"/>
      <c r="M341" s="220"/>
      <c r="N341" s="219"/>
      <c r="O341" s="219"/>
      <c r="P341" s="219"/>
      <c r="Q341" s="219"/>
      <c r="R341" s="220"/>
      <c r="S341" s="220"/>
      <c r="T341" s="220"/>
      <c r="U341" s="220"/>
      <c r="V341" s="220"/>
      <c r="W341" s="220"/>
      <c r="X341" s="220"/>
      <c r="Y341" s="210"/>
      <c r="Z341" s="210"/>
      <c r="AA341" s="210"/>
      <c r="AB341" s="210"/>
      <c r="AC341" s="210"/>
      <c r="AD341" s="210"/>
      <c r="AE341" s="210"/>
      <c r="AF341" s="210"/>
      <c r="AG341" s="210" t="s">
        <v>205</v>
      </c>
      <c r="AH341" s="210"/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1" x14ac:dyDescent="0.25">
      <c r="A342" s="217"/>
      <c r="B342" s="218"/>
      <c r="C342" s="263" t="s">
        <v>564</v>
      </c>
      <c r="D342" s="256"/>
      <c r="E342" s="256"/>
      <c r="F342" s="256"/>
      <c r="G342" s="256"/>
      <c r="H342" s="220"/>
      <c r="I342" s="220"/>
      <c r="J342" s="220"/>
      <c r="K342" s="220"/>
      <c r="L342" s="220"/>
      <c r="M342" s="220"/>
      <c r="N342" s="219"/>
      <c r="O342" s="219"/>
      <c r="P342" s="219"/>
      <c r="Q342" s="219"/>
      <c r="R342" s="220"/>
      <c r="S342" s="220"/>
      <c r="T342" s="220"/>
      <c r="U342" s="220"/>
      <c r="V342" s="220"/>
      <c r="W342" s="220"/>
      <c r="X342" s="220"/>
      <c r="Y342" s="210"/>
      <c r="Z342" s="210"/>
      <c r="AA342" s="210"/>
      <c r="AB342" s="210"/>
      <c r="AC342" s="210"/>
      <c r="AD342" s="210"/>
      <c r="AE342" s="210"/>
      <c r="AF342" s="210"/>
      <c r="AG342" s="210" t="s">
        <v>565</v>
      </c>
      <c r="AH342" s="210"/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1" x14ac:dyDescent="0.25">
      <c r="A343" s="217"/>
      <c r="B343" s="218"/>
      <c r="C343" s="259" t="s">
        <v>566</v>
      </c>
      <c r="D343" s="249"/>
      <c r="E343" s="250">
        <v>5</v>
      </c>
      <c r="F343" s="220"/>
      <c r="G343" s="220"/>
      <c r="H343" s="220"/>
      <c r="I343" s="220"/>
      <c r="J343" s="220"/>
      <c r="K343" s="220"/>
      <c r="L343" s="220"/>
      <c r="M343" s="220"/>
      <c r="N343" s="219"/>
      <c r="O343" s="219"/>
      <c r="P343" s="219"/>
      <c r="Q343" s="219"/>
      <c r="R343" s="220"/>
      <c r="S343" s="220"/>
      <c r="T343" s="220"/>
      <c r="U343" s="220"/>
      <c r="V343" s="220"/>
      <c r="W343" s="220"/>
      <c r="X343" s="220"/>
      <c r="Y343" s="210"/>
      <c r="Z343" s="210"/>
      <c r="AA343" s="210"/>
      <c r="AB343" s="210"/>
      <c r="AC343" s="210"/>
      <c r="AD343" s="210"/>
      <c r="AE343" s="210"/>
      <c r="AF343" s="210"/>
      <c r="AG343" s="210" t="s">
        <v>210</v>
      </c>
      <c r="AH343" s="210">
        <v>0</v>
      </c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ht="20.399999999999999" outlineLevel="1" x14ac:dyDescent="0.25">
      <c r="A344" s="228">
        <v>79</v>
      </c>
      <c r="B344" s="229" t="s">
        <v>567</v>
      </c>
      <c r="C344" s="245" t="s">
        <v>568</v>
      </c>
      <c r="D344" s="230" t="s">
        <v>200</v>
      </c>
      <c r="E344" s="231">
        <v>5</v>
      </c>
      <c r="F344" s="232"/>
      <c r="G344" s="233">
        <f>ROUND(E344*F344,2)</f>
        <v>0</v>
      </c>
      <c r="H344" s="232"/>
      <c r="I344" s="233">
        <f>ROUND(E344*H344,2)</f>
        <v>0</v>
      </c>
      <c r="J344" s="232"/>
      <c r="K344" s="233">
        <f>ROUND(E344*J344,2)</f>
        <v>0</v>
      </c>
      <c r="L344" s="233">
        <v>21</v>
      </c>
      <c r="M344" s="233">
        <f>G344*(1+L344/100)</f>
        <v>0</v>
      </c>
      <c r="N344" s="231">
        <v>4.0800000000000003E-3</v>
      </c>
      <c r="O344" s="231">
        <f>ROUND(E344*N344,2)</f>
        <v>0.02</v>
      </c>
      <c r="P344" s="231">
        <v>0</v>
      </c>
      <c r="Q344" s="231">
        <f>ROUND(E344*P344,2)</f>
        <v>0</v>
      </c>
      <c r="R344" s="233" t="s">
        <v>562</v>
      </c>
      <c r="S344" s="233" t="s">
        <v>181</v>
      </c>
      <c r="T344" s="234" t="s">
        <v>181</v>
      </c>
      <c r="U344" s="220">
        <v>0.314</v>
      </c>
      <c r="V344" s="220">
        <f>ROUND(E344*U344,2)</f>
        <v>1.57</v>
      </c>
      <c r="W344" s="220"/>
      <c r="X344" s="220" t="s">
        <v>202</v>
      </c>
      <c r="Y344" s="210"/>
      <c r="Z344" s="210"/>
      <c r="AA344" s="210"/>
      <c r="AB344" s="210"/>
      <c r="AC344" s="210"/>
      <c r="AD344" s="210"/>
      <c r="AE344" s="210"/>
      <c r="AF344" s="210"/>
      <c r="AG344" s="210" t="s">
        <v>203</v>
      </c>
      <c r="AH344" s="210"/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1" x14ac:dyDescent="0.25">
      <c r="A345" s="217"/>
      <c r="B345" s="218"/>
      <c r="C345" s="259" t="s">
        <v>566</v>
      </c>
      <c r="D345" s="249"/>
      <c r="E345" s="250">
        <v>5</v>
      </c>
      <c r="F345" s="220"/>
      <c r="G345" s="220"/>
      <c r="H345" s="220"/>
      <c r="I345" s="220"/>
      <c r="J345" s="220"/>
      <c r="K345" s="220"/>
      <c r="L345" s="220"/>
      <c r="M345" s="220"/>
      <c r="N345" s="219"/>
      <c r="O345" s="219"/>
      <c r="P345" s="219"/>
      <c r="Q345" s="219"/>
      <c r="R345" s="220"/>
      <c r="S345" s="220"/>
      <c r="T345" s="220"/>
      <c r="U345" s="220"/>
      <c r="V345" s="220"/>
      <c r="W345" s="220"/>
      <c r="X345" s="220"/>
      <c r="Y345" s="210"/>
      <c r="Z345" s="210"/>
      <c r="AA345" s="210"/>
      <c r="AB345" s="210"/>
      <c r="AC345" s="210"/>
      <c r="AD345" s="210"/>
      <c r="AE345" s="210"/>
      <c r="AF345" s="210"/>
      <c r="AG345" s="210" t="s">
        <v>210</v>
      </c>
      <c r="AH345" s="210">
        <v>0</v>
      </c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1" x14ac:dyDescent="0.25">
      <c r="A346" s="228">
        <v>80</v>
      </c>
      <c r="B346" s="229" t="s">
        <v>569</v>
      </c>
      <c r="C346" s="245" t="s">
        <v>570</v>
      </c>
      <c r="D346" s="230" t="s">
        <v>309</v>
      </c>
      <c r="E346" s="231">
        <v>4.5150000000000003E-2</v>
      </c>
      <c r="F346" s="232"/>
      <c r="G346" s="233">
        <f>ROUND(E346*F346,2)</f>
        <v>0</v>
      </c>
      <c r="H346" s="232"/>
      <c r="I346" s="233">
        <f>ROUND(E346*H346,2)</f>
        <v>0</v>
      </c>
      <c r="J346" s="232"/>
      <c r="K346" s="233">
        <f>ROUND(E346*J346,2)</f>
        <v>0</v>
      </c>
      <c r="L346" s="233">
        <v>21</v>
      </c>
      <c r="M346" s="233">
        <f>G346*(1+L346/100)</f>
        <v>0</v>
      </c>
      <c r="N346" s="231">
        <v>0</v>
      </c>
      <c r="O346" s="231">
        <f>ROUND(E346*N346,2)</f>
        <v>0</v>
      </c>
      <c r="P346" s="231">
        <v>0</v>
      </c>
      <c r="Q346" s="231">
        <f>ROUND(E346*P346,2)</f>
        <v>0</v>
      </c>
      <c r="R346" s="233" t="s">
        <v>562</v>
      </c>
      <c r="S346" s="233" t="s">
        <v>181</v>
      </c>
      <c r="T346" s="234" t="s">
        <v>181</v>
      </c>
      <c r="U346" s="220">
        <v>2.048</v>
      </c>
      <c r="V346" s="220">
        <f>ROUND(E346*U346,2)</f>
        <v>0.09</v>
      </c>
      <c r="W346" s="220"/>
      <c r="X346" s="220" t="s">
        <v>547</v>
      </c>
      <c r="Y346" s="210"/>
      <c r="Z346" s="210"/>
      <c r="AA346" s="210"/>
      <c r="AB346" s="210"/>
      <c r="AC346" s="210"/>
      <c r="AD346" s="210"/>
      <c r="AE346" s="210"/>
      <c r="AF346" s="210"/>
      <c r="AG346" s="210" t="s">
        <v>548</v>
      </c>
      <c r="AH346" s="210"/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1" x14ac:dyDescent="0.25">
      <c r="A347" s="217"/>
      <c r="B347" s="218"/>
      <c r="C347" s="258" t="s">
        <v>571</v>
      </c>
      <c r="D347" s="253"/>
      <c r="E347" s="253"/>
      <c r="F347" s="253"/>
      <c r="G347" s="253"/>
      <c r="H347" s="220"/>
      <c r="I347" s="220"/>
      <c r="J347" s="220"/>
      <c r="K347" s="220"/>
      <c r="L347" s="220"/>
      <c r="M347" s="220"/>
      <c r="N347" s="219"/>
      <c r="O347" s="219"/>
      <c r="P347" s="219"/>
      <c r="Q347" s="219"/>
      <c r="R347" s="220"/>
      <c r="S347" s="220"/>
      <c r="T347" s="220"/>
      <c r="U347" s="220"/>
      <c r="V347" s="220"/>
      <c r="W347" s="220"/>
      <c r="X347" s="220"/>
      <c r="Y347" s="210"/>
      <c r="Z347" s="210"/>
      <c r="AA347" s="210"/>
      <c r="AB347" s="210"/>
      <c r="AC347" s="210"/>
      <c r="AD347" s="210"/>
      <c r="AE347" s="210"/>
      <c r="AF347" s="210"/>
      <c r="AG347" s="210" t="s">
        <v>205</v>
      </c>
      <c r="AH347" s="210"/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x14ac:dyDescent="0.25">
      <c r="A348" s="222" t="s">
        <v>176</v>
      </c>
      <c r="B348" s="223" t="s">
        <v>110</v>
      </c>
      <c r="C348" s="243" t="s">
        <v>111</v>
      </c>
      <c r="D348" s="224"/>
      <c r="E348" s="225"/>
      <c r="F348" s="226"/>
      <c r="G348" s="226">
        <f>SUMIF(AG349:AG374,"&lt;&gt;NOR",G349:G374)</f>
        <v>0</v>
      </c>
      <c r="H348" s="226"/>
      <c r="I348" s="226">
        <f>SUM(I349:I374)</f>
        <v>0</v>
      </c>
      <c r="J348" s="226"/>
      <c r="K348" s="226">
        <f>SUM(K349:K374)</f>
        <v>0</v>
      </c>
      <c r="L348" s="226"/>
      <c r="M348" s="226">
        <f>SUM(M349:M374)</f>
        <v>0</v>
      </c>
      <c r="N348" s="225"/>
      <c r="O348" s="225">
        <f>SUM(O349:O374)</f>
        <v>0.12</v>
      </c>
      <c r="P348" s="225"/>
      <c r="Q348" s="225">
        <f>SUM(Q349:Q374)</f>
        <v>0</v>
      </c>
      <c r="R348" s="226"/>
      <c r="S348" s="226"/>
      <c r="T348" s="227"/>
      <c r="U348" s="221"/>
      <c r="V348" s="221">
        <f>SUM(V349:V374)</f>
        <v>18.679999999999996</v>
      </c>
      <c r="W348" s="221"/>
      <c r="X348" s="221"/>
      <c r="AG348" t="s">
        <v>177</v>
      </c>
    </row>
    <row r="349" spans="1:60" outlineLevel="1" x14ac:dyDescent="0.25">
      <c r="A349" s="228">
        <v>81</v>
      </c>
      <c r="B349" s="229" t="s">
        <v>572</v>
      </c>
      <c r="C349" s="245" t="s">
        <v>573</v>
      </c>
      <c r="D349" s="230" t="s">
        <v>213</v>
      </c>
      <c r="E349" s="231">
        <v>39.9</v>
      </c>
      <c r="F349" s="232"/>
      <c r="G349" s="233">
        <f>ROUND(E349*F349,2)</f>
        <v>0</v>
      </c>
      <c r="H349" s="232"/>
      <c r="I349" s="233">
        <f>ROUND(E349*H349,2)</f>
        <v>0</v>
      </c>
      <c r="J349" s="232"/>
      <c r="K349" s="233">
        <f>ROUND(E349*J349,2)</f>
        <v>0</v>
      </c>
      <c r="L349" s="233">
        <v>21</v>
      </c>
      <c r="M349" s="233">
        <f>G349*(1+L349/100)</f>
        <v>0</v>
      </c>
      <c r="N349" s="231">
        <v>5.2999999999999998E-4</v>
      </c>
      <c r="O349" s="231">
        <f>ROUND(E349*N349,2)</f>
        <v>0.02</v>
      </c>
      <c r="P349" s="231">
        <v>0</v>
      </c>
      <c r="Q349" s="231">
        <f>ROUND(E349*P349,2)</f>
        <v>0</v>
      </c>
      <c r="R349" s="233" t="s">
        <v>574</v>
      </c>
      <c r="S349" s="233" t="s">
        <v>181</v>
      </c>
      <c r="T349" s="234" t="s">
        <v>181</v>
      </c>
      <c r="U349" s="220">
        <v>0.23</v>
      </c>
      <c r="V349" s="220">
        <f>ROUND(E349*U349,2)</f>
        <v>9.18</v>
      </c>
      <c r="W349" s="220"/>
      <c r="X349" s="220" t="s">
        <v>202</v>
      </c>
      <c r="Y349" s="210"/>
      <c r="Z349" s="210"/>
      <c r="AA349" s="210"/>
      <c r="AB349" s="210"/>
      <c r="AC349" s="210"/>
      <c r="AD349" s="210"/>
      <c r="AE349" s="210"/>
      <c r="AF349" s="210"/>
      <c r="AG349" s="210" t="s">
        <v>203</v>
      </c>
      <c r="AH349" s="210"/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1" x14ac:dyDescent="0.25">
      <c r="A350" s="217"/>
      <c r="B350" s="218"/>
      <c r="C350" s="259" t="s">
        <v>575</v>
      </c>
      <c r="D350" s="249"/>
      <c r="E350" s="250"/>
      <c r="F350" s="220"/>
      <c r="G350" s="220"/>
      <c r="H350" s="220"/>
      <c r="I350" s="220"/>
      <c r="J350" s="220"/>
      <c r="K350" s="220"/>
      <c r="L350" s="220"/>
      <c r="M350" s="220"/>
      <c r="N350" s="219"/>
      <c r="O350" s="219"/>
      <c r="P350" s="219"/>
      <c r="Q350" s="219"/>
      <c r="R350" s="220"/>
      <c r="S350" s="220"/>
      <c r="T350" s="220"/>
      <c r="U350" s="220"/>
      <c r="V350" s="220"/>
      <c r="W350" s="220"/>
      <c r="X350" s="220"/>
      <c r="Y350" s="210"/>
      <c r="Z350" s="210"/>
      <c r="AA350" s="210"/>
      <c r="AB350" s="210"/>
      <c r="AC350" s="210"/>
      <c r="AD350" s="210"/>
      <c r="AE350" s="210"/>
      <c r="AF350" s="210"/>
      <c r="AG350" s="210" t="s">
        <v>210</v>
      </c>
      <c r="AH350" s="210">
        <v>0</v>
      </c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1" x14ac:dyDescent="0.25">
      <c r="A351" s="217"/>
      <c r="B351" s="218"/>
      <c r="C351" s="259" t="s">
        <v>263</v>
      </c>
      <c r="D351" s="249"/>
      <c r="E351" s="250">
        <v>15.1</v>
      </c>
      <c r="F351" s="220"/>
      <c r="G351" s="220"/>
      <c r="H351" s="220"/>
      <c r="I351" s="220"/>
      <c r="J351" s="220"/>
      <c r="K351" s="220"/>
      <c r="L351" s="220"/>
      <c r="M351" s="220"/>
      <c r="N351" s="219"/>
      <c r="O351" s="219"/>
      <c r="P351" s="219"/>
      <c r="Q351" s="219"/>
      <c r="R351" s="220"/>
      <c r="S351" s="220"/>
      <c r="T351" s="220"/>
      <c r="U351" s="220"/>
      <c r="V351" s="220"/>
      <c r="W351" s="220"/>
      <c r="X351" s="220"/>
      <c r="Y351" s="210"/>
      <c r="Z351" s="210"/>
      <c r="AA351" s="210"/>
      <c r="AB351" s="210"/>
      <c r="AC351" s="210"/>
      <c r="AD351" s="210"/>
      <c r="AE351" s="210"/>
      <c r="AF351" s="210"/>
      <c r="AG351" s="210" t="s">
        <v>210</v>
      </c>
      <c r="AH351" s="210">
        <v>0</v>
      </c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1" x14ac:dyDescent="0.25">
      <c r="A352" s="217"/>
      <c r="B352" s="218"/>
      <c r="C352" s="259" t="s">
        <v>266</v>
      </c>
      <c r="D352" s="249"/>
      <c r="E352" s="250">
        <v>6.7</v>
      </c>
      <c r="F352" s="220"/>
      <c r="G352" s="220"/>
      <c r="H352" s="220"/>
      <c r="I352" s="220"/>
      <c r="J352" s="220"/>
      <c r="K352" s="220"/>
      <c r="L352" s="220"/>
      <c r="M352" s="220"/>
      <c r="N352" s="219"/>
      <c r="O352" s="219"/>
      <c r="P352" s="219"/>
      <c r="Q352" s="219"/>
      <c r="R352" s="220"/>
      <c r="S352" s="220"/>
      <c r="T352" s="220"/>
      <c r="U352" s="220"/>
      <c r="V352" s="220"/>
      <c r="W352" s="220"/>
      <c r="X352" s="220"/>
      <c r="Y352" s="210"/>
      <c r="Z352" s="210"/>
      <c r="AA352" s="210"/>
      <c r="AB352" s="210"/>
      <c r="AC352" s="210"/>
      <c r="AD352" s="210"/>
      <c r="AE352" s="210"/>
      <c r="AF352" s="210"/>
      <c r="AG352" s="210" t="s">
        <v>210</v>
      </c>
      <c r="AH352" s="210">
        <v>0</v>
      </c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1" x14ac:dyDescent="0.25">
      <c r="A353" s="217"/>
      <c r="B353" s="218"/>
      <c r="C353" s="259" t="s">
        <v>267</v>
      </c>
      <c r="D353" s="249"/>
      <c r="E353" s="250">
        <v>3</v>
      </c>
      <c r="F353" s="220"/>
      <c r="G353" s="220"/>
      <c r="H353" s="220"/>
      <c r="I353" s="220"/>
      <c r="J353" s="220"/>
      <c r="K353" s="220"/>
      <c r="L353" s="220"/>
      <c r="M353" s="220"/>
      <c r="N353" s="219"/>
      <c r="O353" s="219"/>
      <c r="P353" s="219"/>
      <c r="Q353" s="219"/>
      <c r="R353" s="220"/>
      <c r="S353" s="220"/>
      <c r="T353" s="220"/>
      <c r="U353" s="220"/>
      <c r="V353" s="220"/>
      <c r="W353" s="220"/>
      <c r="X353" s="220"/>
      <c r="Y353" s="210"/>
      <c r="Z353" s="210"/>
      <c r="AA353" s="210"/>
      <c r="AB353" s="210"/>
      <c r="AC353" s="210"/>
      <c r="AD353" s="210"/>
      <c r="AE353" s="210"/>
      <c r="AF353" s="210"/>
      <c r="AG353" s="210" t="s">
        <v>210</v>
      </c>
      <c r="AH353" s="210">
        <v>0</v>
      </c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1" x14ac:dyDescent="0.25">
      <c r="A354" s="217"/>
      <c r="B354" s="218"/>
      <c r="C354" s="259" t="s">
        <v>268</v>
      </c>
      <c r="D354" s="249"/>
      <c r="E354" s="250">
        <v>4.4000000000000004</v>
      </c>
      <c r="F354" s="220"/>
      <c r="G354" s="220"/>
      <c r="H354" s="220"/>
      <c r="I354" s="220"/>
      <c r="J354" s="220"/>
      <c r="K354" s="220"/>
      <c r="L354" s="220"/>
      <c r="M354" s="220"/>
      <c r="N354" s="219"/>
      <c r="O354" s="219"/>
      <c r="P354" s="219"/>
      <c r="Q354" s="219"/>
      <c r="R354" s="220"/>
      <c r="S354" s="220"/>
      <c r="T354" s="220"/>
      <c r="U354" s="220"/>
      <c r="V354" s="220"/>
      <c r="W354" s="220"/>
      <c r="X354" s="220"/>
      <c r="Y354" s="210"/>
      <c r="Z354" s="210"/>
      <c r="AA354" s="210"/>
      <c r="AB354" s="210"/>
      <c r="AC354" s="210"/>
      <c r="AD354" s="210"/>
      <c r="AE354" s="210"/>
      <c r="AF354" s="210"/>
      <c r="AG354" s="210" t="s">
        <v>210</v>
      </c>
      <c r="AH354" s="210">
        <v>0</v>
      </c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1" x14ac:dyDescent="0.25">
      <c r="A355" s="217"/>
      <c r="B355" s="218"/>
      <c r="C355" s="259" t="s">
        <v>269</v>
      </c>
      <c r="D355" s="249"/>
      <c r="E355" s="250">
        <v>1.8</v>
      </c>
      <c r="F355" s="220"/>
      <c r="G355" s="220"/>
      <c r="H355" s="220"/>
      <c r="I355" s="220"/>
      <c r="J355" s="220"/>
      <c r="K355" s="220"/>
      <c r="L355" s="220"/>
      <c r="M355" s="220"/>
      <c r="N355" s="219"/>
      <c r="O355" s="219"/>
      <c r="P355" s="219"/>
      <c r="Q355" s="219"/>
      <c r="R355" s="220"/>
      <c r="S355" s="220"/>
      <c r="T355" s="220"/>
      <c r="U355" s="220"/>
      <c r="V355" s="220"/>
      <c r="W355" s="220"/>
      <c r="X355" s="220"/>
      <c r="Y355" s="210"/>
      <c r="Z355" s="210"/>
      <c r="AA355" s="210"/>
      <c r="AB355" s="210"/>
      <c r="AC355" s="210"/>
      <c r="AD355" s="210"/>
      <c r="AE355" s="210"/>
      <c r="AF355" s="210"/>
      <c r="AG355" s="210" t="s">
        <v>210</v>
      </c>
      <c r="AH355" s="210">
        <v>0</v>
      </c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1" x14ac:dyDescent="0.25">
      <c r="A356" s="217"/>
      <c r="B356" s="218"/>
      <c r="C356" s="259" t="s">
        <v>270</v>
      </c>
      <c r="D356" s="249"/>
      <c r="E356" s="250">
        <v>5.8</v>
      </c>
      <c r="F356" s="220"/>
      <c r="G356" s="220"/>
      <c r="H356" s="220"/>
      <c r="I356" s="220"/>
      <c r="J356" s="220"/>
      <c r="K356" s="220"/>
      <c r="L356" s="220"/>
      <c r="M356" s="220"/>
      <c r="N356" s="219"/>
      <c r="O356" s="219"/>
      <c r="P356" s="219"/>
      <c r="Q356" s="219"/>
      <c r="R356" s="220"/>
      <c r="S356" s="220"/>
      <c r="T356" s="220"/>
      <c r="U356" s="220"/>
      <c r="V356" s="220"/>
      <c r="W356" s="220"/>
      <c r="X356" s="220"/>
      <c r="Y356" s="210"/>
      <c r="Z356" s="210"/>
      <c r="AA356" s="210"/>
      <c r="AB356" s="210"/>
      <c r="AC356" s="210"/>
      <c r="AD356" s="210"/>
      <c r="AE356" s="210"/>
      <c r="AF356" s="210"/>
      <c r="AG356" s="210" t="s">
        <v>210</v>
      </c>
      <c r="AH356" s="210">
        <v>0</v>
      </c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1" x14ac:dyDescent="0.25">
      <c r="A357" s="217"/>
      <c r="B357" s="218"/>
      <c r="C357" s="259" t="s">
        <v>274</v>
      </c>
      <c r="D357" s="249"/>
      <c r="E357" s="250">
        <v>3.1</v>
      </c>
      <c r="F357" s="220"/>
      <c r="G357" s="220"/>
      <c r="H357" s="220"/>
      <c r="I357" s="220"/>
      <c r="J357" s="220"/>
      <c r="K357" s="220"/>
      <c r="L357" s="220"/>
      <c r="M357" s="220"/>
      <c r="N357" s="219"/>
      <c r="O357" s="219"/>
      <c r="P357" s="219"/>
      <c r="Q357" s="219"/>
      <c r="R357" s="220"/>
      <c r="S357" s="220"/>
      <c r="T357" s="220"/>
      <c r="U357" s="220"/>
      <c r="V357" s="220"/>
      <c r="W357" s="220"/>
      <c r="X357" s="220"/>
      <c r="Y357" s="210"/>
      <c r="Z357" s="210"/>
      <c r="AA357" s="210"/>
      <c r="AB357" s="210"/>
      <c r="AC357" s="210"/>
      <c r="AD357" s="210"/>
      <c r="AE357" s="210"/>
      <c r="AF357" s="210"/>
      <c r="AG357" s="210" t="s">
        <v>210</v>
      </c>
      <c r="AH357" s="210">
        <v>0</v>
      </c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ht="20.399999999999999" outlineLevel="1" x14ac:dyDescent="0.25">
      <c r="A358" s="228">
        <v>82</v>
      </c>
      <c r="B358" s="229" t="s">
        <v>576</v>
      </c>
      <c r="C358" s="245" t="s">
        <v>577</v>
      </c>
      <c r="D358" s="230" t="s">
        <v>213</v>
      </c>
      <c r="E358" s="231">
        <v>39.9</v>
      </c>
      <c r="F358" s="232"/>
      <c r="G358" s="233">
        <f>ROUND(E358*F358,2)</f>
        <v>0</v>
      </c>
      <c r="H358" s="232"/>
      <c r="I358" s="233">
        <f>ROUND(E358*H358,2)</f>
        <v>0</v>
      </c>
      <c r="J358" s="232"/>
      <c r="K358" s="233">
        <f>ROUND(E358*J358,2)</f>
        <v>0</v>
      </c>
      <c r="L358" s="233">
        <v>21</v>
      </c>
      <c r="M358" s="233">
        <f>G358*(1+L358/100)</f>
        <v>0</v>
      </c>
      <c r="N358" s="231">
        <v>2.1000000000000001E-4</v>
      </c>
      <c r="O358" s="231">
        <f>ROUND(E358*N358,2)</f>
        <v>0.01</v>
      </c>
      <c r="P358" s="231">
        <v>0</v>
      </c>
      <c r="Q358" s="231">
        <f>ROUND(E358*P358,2)</f>
        <v>0</v>
      </c>
      <c r="R358" s="233" t="s">
        <v>574</v>
      </c>
      <c r="S358" s="233" t="s">
        <v>181</v>
      </c>
      <c r="T358" s="234" t="s">
        <v>181</v>
      </c>
      <c r="U358" s="220">
        <v>0.16</v>
      </c>
      <c r="V358" s="220">
        <f>ROUND(E358*U358,2)</f>
        <v>6.38</v>
      </c>
      <c r="W358" s="220"/>
      <c r="X358" s="220" t="s">
        <v>202</v>
      </c>
      <c r="Y358" s="210"/>
      <c r="Z358" s="210"/>
      <c r="AA358" s="210"/>
      <c r="AB358" s="210"/>
      <c r="AC358" s="210"/>
      <c r="AD358" s="210"/>
      <c r="AE358" s="210"/>
      <c r="AF358" s="210"/>
      <c r="AG358" s="210" t="s">
        <v>203</v>
      </c>
      <c r="AH358" s="210"/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1" x14ac:dyDescent="0.25">
      <c r="A359" s="217"/>
      <c r="B359" s="218"/>
      <c r="C359" s="259" t="s">
        <v>578</v>
      </c>
      <c r="D359" s="249"/>
      <c r="E359" s="250">
        <v>39.9</v>
      </c>
      <c r="F359" s="220"/>
      <c r="G359" s="220"/>
      <c r="H359" s="220"/>
      <c r="I359" s="220"/>
      <c r="J359" s="220"/>
      <c r="K359" s="220"/>
      <c r="L359" s="220"/>
      <c r="M359" s="220"/>
      <c r="N359" s="219"/>
      <c r="O359" s="219"/>
      <c r="P359" s="219"/>
      <c r="Q359" s="219"/>
      <c r="R359" s="220"/>
      <c r="S359" s="220"/>
      <c r="T359" s="220"/>
      <c r="U359" s="220"/>
      <c r="V359" s="220"/>
      <c r="W359" s="220"/>
      <c r="X359" s="220"/>
      <c r="Y359" s="210"/>
      <c r="Z359" s="210"/>
      <c r="AA359" s="210"/>
      <c r="AB359" s="210"/>
      <c r="AC359" s="210"/>
      <c r="AD359" s="210"/>
      <c r="AE359" s="210"/>
      <c r="AF359" s="210"/>
      <c r="AG359" s="210" t="s">
        <v>210</v>
      </c>
      <c r="AH359" s="210">
        <v>5</v>
      </c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1" x14ac:dyDescent="0.25">
      <c r="A360" s="228">
        <v>83</v>
      </c>
      <c r="B360" s="229" t="s">
        <v>579</v>
      </c>
      <c r="C360" s="245" t="s">
        <v>580</v>
      </c>
      <c r="D360" s="230" t="s">
        <v>213</v>
      </c>
      <c r="E360" s="231">
        <v>14.4</v>
      </c>
      <c r="F360" s="232"/>
      <c r="G360" s="233">
        <f>ROUND(E360*F360,2)</f>
        <v>0</v>
      </c>
      <c r="H360" s="232"/>
      <c r="I360" s="233">
        <f>ROUND(E360*H360,2)</f>
        <v>0</v>
      </c>
      <c r="J360" s="232"/>
      <c r="K360" s="233">
        <f>ROUND(E360*J360,2)</f>
        <v>0</v>
      </c>
      <c r="L360" s="233">
        <v>21</v>
      </c>
      <c r="M360" s="233">
        <f>G360*(1+L360/100)</f>
        <v>0</v>
      </c>
      <c r="N360" s="231">
        <v>0</v>
      </c>
      <c r="O360" s="231">
        <f>ROUND(E360*N360,2)</f>
        <v>0</v>
      </c>
      <c r="P360" s="231">
        <v>0</v>
      </c>
      <c r="Q360" s="231">
        <f>ROUND(E360*P360,2)</f>
        <v>0</v>
      </c>
      <c r="R360" s="233" t="s">
        <v>574</v>
      </c>
      <c r="S360" s="233" t="s">
        <v>181</v>
      </c>
      <c r="T360" s="234" t="s">
        <v>181</v>
      </c>
      <c r="U360" s="220">
        <v>0.08</v>
      </c>
      <c r="V360" s="220">
        <f>ROUND(E360*U360,2)</f>
        <v>1.1499999999999999</v>
      </c>
      <c r="W360" s="220"/>
      <c r="X360" s="220" t="s">
        <v>202</v>
      </c>
      <c r="Y360" s="210"/>
      <c r="Z360" s="210"/>
      <c r="AA360" s="210"/>
      <c r="AB360" s="210"/>
      <c r="AC360" s="210"/>
      <c r="AD360" s="210"/>
      <c r="AE360" s="210"/>
      <c r="AF360" s="210"/>
      <c r="AG360" s="210" t="s">
        <v>203</v>
      </c>
      <c r="AH360" s="210"/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1" x14ac:dyDescent="0.25">
      <c r="A361" s="217"/>
      <c r="B361" s="218"/>
      <c r="C361" s="259" t="s">
        <v>393</v>
      </c>
      <c r="D361" s="249"/>
      <c r="E361" s="250"/>
      <c r="F361" s="220"/>
      <c r="G361" s="220"/>
      <c r="H361" s="220"/>
      <c r="I361" s="220"/>
      <c r="J361" s="220"/>
      <c r="K361" s="220"/>
      <c r="L361" s="220"/>
      <c r="M361" s="220"/>
      <c r="N361" s="219"/>
      <c r="O361" s="219"/>
      <c r="P361" s="219"/>
      <c r="Q361" s="219"/>
      <c r="R361" s="220"/>
      <c r="S361" s="220"/>
      <c r="T361" s="220"/>
      <c r="U361" s="220"/>
      <c r="V361" s="220"/>
      <c r="W361" s="220"/>
      <c r="X361" s="220"/>
      <c r="Y361" s="210"/>
      <c r="Z361" s="210"/>
      <c r="AA361" s="210"/>
      <c r="AB361" s="210"/>
      <c r="AC361" s="210"/>
      <c r="AD361" s="210"/>
      <c r="AE361" s="210"/>
      <c r="AF361" s="210"/>
      <c r="AG361" s="210" t="s">
        <v>210</v>
      </c>
      <c r="AH361" s="210">
        <v>0</v>
      </c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1" x14ac:dyDescent="0.25">
      <c r="A362" s="217"/>
      <c r="B362" s="218"/>
      <c r="C362" s="259" t="s">
        <v>394</v>
      </c>
      <c r="D362" s="249"/>
      <c r="E362" s="250">
        <v>14.4</v>
      </c>
      <c r="F362" s="220"/>
      <c r="G362" s="220"/>
      <c r="H362" s="220"/>
      <c r="I362" s="220"/>
      <c r="J362" s="220"/>
      <c r="K362" s="220"/>
      <c r="L362" s="220"/>
      <c r="M362" s="220"/>
      <c r="N362" s="219"/>
      <c r="O362" s="219"/>
      <c r="P362" s="219"/>
      <c r="Q362" s="219"/>
      <c r="R362" s="220"/>
      <c r="S362" s="220"/>
      <c r="T362" s="220"/>
      <c r="U362" s="220"/>
      <c r="V362" s="220"/>
      <c r="W362" s="220"/>
      <c r="X362" s="220"/>
      <c r="Y362" s="210"/>
      <c r="Z362" s="210"/>
      <c r="AA362" s="210"/>
      <c r="AB362" s="210"/>
      <c r="AC362" s="210"/>
      <c r="AD362" s="210"/>
      <c r="AE362" s="210"/>
      <c r="AF362" s="210"/>
      <c r="AG362" s="210" t="s">
        <v>210</v>
      </c>
      <c r="AH362" s="210">
        <v>0</v>
      </c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ht="20.399999999999999" outlineLevel="1" x14ac:dyDescent="0.25">
      <c r="A363" s="228">
        <v>84</v>
      </c>
      <c r="B363" s="229" t="s">
        <v>581</v>
      </c>
      <c r="C363" s="245" t="s">
        <v>582</v>
      </c>
      <c r="D363" s="230" t="s">
        <v>286</v>
      </c>
      <c r="E363" s="231">
        <v>14.86</v>
      </c>
      <c r="F363" s="232"/>
      <c r="G363" s="233">
        <f>ROUND(E363*F363,2)</f>
        <v>0</v>
      </c>
      <c r="H363" s="232"/>
      <c r="I363" s="233">
        <f>ROUND(E363*H363,2)</f>
        <v>0</v>
      </c>
      <c r="J363" s="232"/>
      <c r="K363" s="233">
        <f>ROUND(E363*J363,2)</f>
        <v>0</v>
      </c>
      <c r="L363" s="233">
        <v>21</v>
      </c>
      <c r="M363" s="233">
        <f>G363*(1+L363/100)</f>
        <v>0</v>
      </c>
      <c r="N363" s="231">
        <v>3.2000000000000003E-4</v>
      </c>
      <c r="O363" s="231">
        <f>ROUND(E363*N363,2)</f>
        <v>0</v>
      </c>
      <c r="P363" s="231">
        <v>0</v>
      </c>
      <c r="Q363" s="231">
        <f>ROUND(E363*P363,2)</f>
        <v>0</v>
      </c>
      <c r="R363" s="233" t="s">
        <v>574</v>
      </c>
      <c r="S363" s="233" t="s">
        <v>181</v>
      </c>
      <c r="T363" s="234" t="s">
        <v>181</v>
      </c>
      <c r="U363" s="220">
        <v>0.05</v>
      </c>
      <c r="V363" s="220">
        <f>ROUND(E363*U363,2)</f>
        <v>0.74</v>
      </c>
      <c r="W363" s="220"/>
      <c r="X363" s="220" t="s">
        <v>202</v>
      </c>
      <c r="Y363" s="210"/>
      <c r="Z363" s="210"/>
      <c r="AA363" s="210"/>
      <c r="AB363" s="210"/>
      <c r="AC363" s="210"/>
      <c r="AD363" s="210"/>
      <c r="AE363" s="210"/>
      <c r="AF363" s="210"/>
      <c r="AG363" s="210" t="s">
        <v>203</v>
      </c>
      <c r="AH363" s="210"/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1" x14ac:dyDescent="0.25">
      <c r="A364" s="217"/>
      <c r="B364" s="218"/>
      <c r="C364" s="259" t="s">
        <v>393</v>
      </c>
      <c r="D364" s="249"/>
      <c r="E364" s="250"/>
      <c r="F364" s="220"/>
      <c r="G364" s="220"/>
      <c r="H364" s="220"/>
      <c r="I364" s="220"/>
      <c r="J364" s="220"/>
      <c r="K364" s="220"/>
      <c r="L364" s="220"/>
      <c r="M364" s="220"/>
      <c r="N364" s="219"/>
      <c r="O364" s="219"/>
      <c r="P364" s="219"/>
      <c r="Q364" s="219"/>
      <c r="R364" s="220"/>
      <c r="S364" s="220"/>
      <c r="T364" s="220"/>
      <c r="U364" s="220"/>
      <c r="V364" s="220"/>
      <c r="W364" s="220"/>
      <c r="X364" s="220"/>
      <c r="Y364" s="210"/>
      <c r="Z364" s="210"/>
      <c r="AA364" s="210"/>
      <c r="AB364" s="210"/>
      <c r="AC364" s="210"/>
      <c r="AD364" s="210"/>
      <c r="AE364" s="210"/>
      <c r="AF364" s="210"/>
      <c r="AG364" s="210" t="s">
        <v>210</v>
      </c>
      <c r="AH364" s="210">
        <v>0</v>
      </c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1" x14ac:dyDescent="0.25">
      <c r="A365" s="217"/>
      <c r="B365" s="218"/>
      <c r="C365" s="259" t="s">
        <v>583</v>
      </c>
      <c r="D365" s="249"/>
      <c r="E365" s="250">
        <v>14.86</v>
      </c>
      <c r="F365" s="220"/>
      <c r="G365" s="220"/>
      <c r="H365" s="220"/>
      <c r="I365" s="220"/>
      <c r="J365" s="220"/>
      <c r="K365" s="220"/>
      <c r="L365" s="220"/>
      <c r="M365" s="220"/>
      <c r="N365" s="219"/>
      <c r="O365" s="219"/>
      <c r="P365" s="219"/>
      <c r="Q365" s="219"/>
      <c r="R365" s="220"/>
      <c r="S365" s="220"/>
      <c r="T365" s="220"/>
      <c r="U365" s="220"/>
      <c r="V365" s="220"/>
      <c r="W365" s="220"/>
      <c r="X365" s="220"/>
      <c r="Y365" s="210"/>
      <c r="Z365" s="210"/>
      <c r="AA365" s="210"/>
      <c r="AB365" s="210"/>
      <c r="AC365" s="210"/>
      <c r="AD365" s="210"/>
      <c r="AE365" s="210"/>
      <c r="AF365" s="210"/>
      <c r="AG365" s="210" t="s">
        <v>210</v>
      </c>
      <c r="AH365" s="210">
        <v>0</v>
      </c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1" x14ac:dyDescent="0.25">
      <c r="A366" s="228">
        <v>85</v>
      </c>
      <c r="B366" s="229" t="s">
        <v>584</v>
      </c>
      <c r="C366" s="245" t="s">
        <v>585</v>
      </c>
      <c r="D366" s="230" t="s">
        <v>213</v>
      </c>
      <c r="E366" s="231">
        <v>14.4</v>
      </c>
      <c r="F366" s="232"/>
      <c r="G366" s="233">
        <f>ROUND(E366*F366,2)</f>
        <v>0</v>
      </c>
      <c r="H366" s="232"/>
      <c r="I366" s="233">
        <f>ROUND(E366*H366,2)</f>
        <v>0</v>
      </c>
      <c r="J366" s="232"/>
      <c r="K366" s="233">
        <f>ROUND(E366*J366,2)</f>
        <v>0</v>
      </c>
      <c r="L366" s="233">
        <v>21</v>
      </c>
      <c r="M366" s="233">
        <f>G366*(1+L366/100)</f>
        <v>0</v>
      </c>
      <c r="N366" s="231">
        <v>1.0000000000000001E-5</v>
      </c>
      <c r="O366" s="231">
        <f>ROUND(E366*N366,2)</f>
        <v>0</v>
      </c>
      <c r="P366" s="231">
        <v>0</v>
      </c>
      <c r="Q366" s="231">
        <f>ROUND(E366*P366,2)</f>
        <v>0</v>
      </c>
      <c r="R366" s="233" t="s">
        <v>574</v>
      </c>
      <c r="S366" s="233" t="s">
        <v>181</v>
      </c>
      <c r="T366" s="234" t="s">
        <v>181</v>
      </c>
      <c r="U366" s="220">
        <v>7.0000000000000007E-2</v>
      </c>
      <c r="V366" s="220">
        <f>ROUND(E366*U366,2)</f>
        <v>1.01</v>
      </c>
      <c r="W366" s="220"/>
      <c r="X366" s="220" t="s">
        <v>202</v>
      </c>
      <c r="Y366" s="210"/>
      <c r="Z366" s="210"/>
      <c r="AA366" s="210"/>
      <c r="AB366" s="210"/>
      <c r="AC366" s="210"/>
      <c r="AD366" s="210"/>
      <c r="AE366" s="210"/>
      <c r="AF366" s="210"/>
      <c r="AG366" s="210" t="s">
        <v>203</v>
      </c>
      <c r="AH366" s="210"/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1" x14ac:dyDescent="0.25">
      <c r="A367" s="217"/>
      <c r="B367" s="218"/>
      <c r="C367" s="259" t="s">
        <v>586</v>
      </c>
      <c r="D367" s="249"/>
      <c r="E367" s="250">
        <v>14.4</v>
      </c>
      <c r="F367" s="220"/>
      <c r="G367" s="220"/>
      <c r="H367" s="220"/>
      <c r="I367" s="220"/>
      <c r="J367" s="220"/>
      <c r="K367" s="220"/>
      <c r="L367" s="220"/>
      <c r="M367" s="220"/>
      <c r="N367" s="219"/>
      <c r="O367" s="219"/>
      <c r="P367" s="219"/>
      <c r="Q367" s="219"/>
      <c r="R367" s="220"/>
      <c r="S367" s="220"/>
      <c r="T367" s="220"/>
      <c r="U367" s="220"/>
      <c r="V367" s="220"/>
      <c r="W367" s="220"/>
      <c r="X367" s="220"/>
      <c r="Y367" s="210"/>
      <c r="Z367" s="210"/>
      <c r="AA367" s="210"/>
      <c r="AB367" s="210"/>
      <c r="AC367" s="210"/>
      <c r="AD367" s="210"/>
      <c r="AE367" s="210"/>
      <c r="AF367" s="210"/>
      <c r="AG367" s="210" t="s">
        <v>210</v>
      </c>
      <c r="AH367" s="210">
        <v>5</v>
      </c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ht="20.399999999999999" outlineLevel="1" x14ac:dyDescent="0.25">
      <c r="A368" s="228">
        <v>86</v>
      </c>
      <c r="B368" s="229" t="s">
        <v>587</v>
      </c>
      <c r="C368" s="245" t="s">
        <v>588</v>
      </c>
      <c r="D368" s="230" t="s">
        <v>208</v>
      </c>
      <c r="E368" s="231">
        <v>0.63360000000000005</v>
      </c>
      <c r="F368" s="232"/>
      <c r="G368" s="233">
        <f>ROUND(E368*F368,2)</f>
        <v>0</v>
      </c>
      <c r="H368" s="232"/>
      <c r="I368" s="233">
        <f>ROUND(E368*H368,2)</f>
        <v>0</v>
      </c>
      <c r="J368" s="232"/>
      <c r="K368" s="233">
        <f>ROUND(E368*J368,2)</f>
        <v>0</v>
      </c>
      <c r="L368" s="233">
        <v>21</v>
      </c>
      <c r="M368" s="233">
        <f>G368*(1+L368/100)</f>
        <v>0</v>
      </c>
      <c r="N368" s="231">
        <v>0.02</v>
      </c>
      <c r="O368" s="231">
        <f>ROUND(E368*N368,2)</f>
        <v>0.01</v>
      </c>
      <c r="P368" s="231">
        <v>0</v>
      </c>
      <c r="Q368" s="231">
        <f>ROUND(E368*P368,2)</f>
        <v>0</v>
      </c>
      <c r="R368" s="233" t="s">
        <v>589</v>
      </c>
      <c r="S368" s="233" t="s">
        <v>181</v>
      </c>
      <c r="T368" s="234" t="s">
        <v>181</v>
      </c>
      <c r="U368" s="220">
        <v>0</v>
      </c>
      <c r="V368" s="220">
        <f>ROUND(E368*U368,2)</f>
        <v>0</v>
      </c>
      <c r="W368" s="220"/>
      <c r="X368" s="220" t="s">
        <v>590</v>
      </c>
      <c r="Y368" s="210"/>
      <c r="Z368" s="210"/>
      <c r="AA368" s="210"/>
      <c r="AB368" s="210"/>
      <c r="AC368" s="210"/>
      <c r="AD368" s="210"/>
      <c r="AE368" s="210"/>
      <c r="AF368" s="210"/>
      <c r="AG368" s="210" t="s">
        <v>591</v>
      </c>
      <c r="AH368" s="210"/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1" x14ac:dyDescent="0.25">
      <c r="A369" s="217"/>
      <c r="B369" s="218"/>
      <c r="C369" s="259" t="s">
        <v>393</v>
      </c>
      <c r="D369" s="249"/>
      <c r="E369" s="250"/>
      <c r="F369" s="220"/>
      <c r="G369" s="220"/>
      <c r="H369" s="220"/>
      <c r="I369" s="220"/>
      <c r="J369" s="220"/>
      <c r="K369" s="220"/>
      <c r="L369" s="220"/>
      <c r="M369" s="220"/>
      <c r="N369" s="219"/>
      <c r="O369" s="219"/>
      <c r="P369" s="219"/>
      <c r="Q369" s="219"/>
      <c r="R369" s="220"/>
      <c r="S369" s="220"/>
      <c r="T369" s="220"/>
      <c r="U369" s="220"/>
      <c r="V369" s="220"/>
      <c r="W369" s="220"/>
      <c r="X369" s="220"/>
      <c r="Y369" s="210"/>
      <c r="Z369" s="210"/>
      <c r="AA369" s="210"/>
      <c r="AB369" s="210"/>
      <c r="AC369" s="210"/>
      <c r="AD369" s="210"/>
      <c r="AE369" s="210"/>
      <c r="AF369" s="210"/>
      <c r="AG369" s="210" t="s">
        <v>210</v>
      </c>
      <c r="AH369" s="210">
        <v>0</v>
      </c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1" x14ac:dyDescent="0.25">
      <c r="A370" s="217"/>
      <c r="B370" s="218"/>
      <c r="C370" s="259" t="s">
        <v>592</v>
      </c>
      <c r="D370" s="249"/>
      <c r="E370" s="250">
        <v>0.63360000000000005</v>
      </c>
      <c r="F370" s="220"/>
      <c r="G370" s="220"/>
      <c r="H370" s="220"/>
      <c r="I370" s="220"/>
      <c r="J370" s="220"/>
      <c r="K370" s="220"/>
      <c r="L370" s="220"/>
      <c r="M370" s="220"/>
      <c r="N370" s="219"/>
      <c r="O370" s="219"/>
      <c r="P370" s="219"/>
      <c r="Q370" s="219"/>
      <c r="R370" s="220"/>
      <c r="S370" s="220"/>
      <c r="T370" s="220"/>
      <c r="U370" s="220"/>
      <c r="V370" s="220"/>
      <c r="W370" s="220"/>
      <c r="X370" s="220"/>
      <c r="Y370" s="210"/>
      <c r="Z370" s="210"/>
      <c r="AA370" s="210"/>
      <c r="AB370" s="210"/>
      <c r="AC370" s="210"/>
      <c r="AD370" s="210"/>
      <c r="AE370" s="210"/>
      <c r="AF370" s="210"/>
      <c r="AG370" s="210" t="s">
        <v>210</v>
      </c>
      <c r="AH370" s="210">
        <v>0</v>
      </c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ht="20.399999999999999" outlineLevel="1" x14ac:dyDescent="0.25">
      <c r="A371" s="228">
        <v>87</v>
      </c>
      <c r="B371" s="229" t="s">
        <v>593</v>
      </c>
      <c r="C371" s="245" t="s">
        <v>594</v>
      </c>
      <c r="D371" s="230" t="s">
        <v>213</v>
      </c>
      <c r="E371" s="231">
        <v>43.89</v>
      </c>
      <c r="F371" s="232"/>
      <c r="G371" s="233">
        <f>ROUND(E371*F371,2)</f>
        <v>0</v>
      </c>
      <c r="H371" s="232"/>
      <c r="I371" s="233">
        <f>ROUND(E371*H371,2)</f>
        <v>0</v>
      </c>
      <c r="J371" s="232"/>
      <c r="K371" s="233">
        <f>ROUND(E371*J371,2)</f>
        <v>0</v>
      </c>
      <c r="L371" s="233">
        <v>21</v>
      </c>
      <c r="M371" s="233">
        <f>G371*(1+L371/100)</f>
        <v>0</v>
      </c>
      <c r="N371" s="231">
        <v>1.8E-3</v>
      </c>
      <c r="O371" s="231">
        <f>ROUND(E371*N371,2)</f>
        <v>0.08</v>
      </c>
      <c r="P371" s="231">
        <v>0</v>
      </c>
      <c r="Q371" s="231">
        <f>ROUND(E371*P371,2)</f>
        <v>0</v>
      </c>
      <c r="R371" s="233" t="s">
        <v>589</v>
      </c>
      <c r="S371" s="233" t="s">
        <v>181</v>
      </c>
      <c r="T371" s="234" t="s">
        <v>181</v>
      </c>
      <c r="U371" s="220">
        <v>0</v>
      </c>
      <c r="V371" s="220">
        <f>ROUND(E371*U371,2)</f>
        <v>0</v>
      </c>
      <c r="W371" s="220"/>
      <c r="X371" s="220" t="s">
        <v>590</v>
      </c>
      <c r="Y371" s="210"/>
      <c r="Z371" s="210"/>
      <c r="AA371" s="210"/>
      <c r="AB371" s="210"/>
      <c r="AC371" s="210"/>
      <c r="AD371" s="210"/>
      <c r="AE371" s="210"/>
      <c r="AF371" s="210"/>
      <c r="AG371" s="210" t="s">
        <v>591</v>
      </c>
      <c r="AH371" s="210"/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1" x14ac:dyDescent="0.25">
      <c r="A372" s="217"/>
      <c r="B372" s="218"/>
      <c r="C372" s="259" t="s">
        <v>595</v>
      </c>
      <c r="D372" s="249"/>
      <c r="E372" s="250">
        <v>43.89</v>
      </c>
      <c r="F372" s="220"/>
      <c r="G372" s="220"/>
      <c r="H372" s="220"/>
      <c r="I372" s="220"/>
      <c r="J372" s="220"/>
      <c r="K372" s="220"/>
      <c r="L372" s="220"/>
      <c r="M372" s="220"/>
      <c r="N372" s="219"/>
      <c r="O372" s="219"/>
      <c r="P372" s="219"/>
      <c r="Q372" s="219"/>
      <c r="R372" s="220"/>
      <c r="S372" s="220"/>
      <c r="T372" s="220"/>
      <c r="U372" s="220"/>
      <c r="V372" s="220"/>
      <c r="W372" s="220"/>
      <c r="X372" s="220"/>
      <c r="Y372" s="210"/>
      <c r="Z372" s="210"/>
      <c r="AA372" s="210"/>
      <c r="AB372" s="210"/>
      <c r="AC372" s="210"/>
      <c r="AD372" s="210"/>
      <c r="AE372" s="210"/>
      <c r="AF372" s="210"/>
      <c r="AG372" s="210" t="s">
        <v>210</v>
      </c>
      <c r="AH372" s="210">
        <v>5</v>
      </c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1" x14ac:dyDescent="0.25">
      <c r="A373" s="228">
        <v>88</v>
      </c>
      <c r="B373" s="229" t="s">
        <v>596</v>
      </c>
      <c r="C373" s="245" t="s">
        <v>597</v>
      </c>
      <c r="D373" s="230" t="s">
        <v>309</v>
      </c>
      <c r="E373" s="231">
        <v>0.12609999999999999</v>
      </c>
      <c r="F373" s="232"/>
      <c r="G373" s="233">
        <f>ROUND(E373*F373,2)</f>
        <v>0</v>
      </c>
      <c r="H373" s="232"/>
      <c r="I373" s="233">
        <f>ROUND(E373*H373,2)</f>
        <v>0</v>
      </c>
      <c r="J373" s="232"/>
      <c r="K373" s="233">
        <f>ROUND(E373*J373,2)</f>
        <v>0</v>
      </c>
      <c r="L373" s="233">
        <v>21</v>
      </c>
      <c r="M373" s="233">
        <f>G373*(1+L373/100)</f>
        <v>0</v>
      </c>
      <c r="N373" s="231">
        <v>0</v>
      </c>
      <c r="O373" s="231">
        <f>ROUND(E373*N373,2)</f>
        <v>0</v>
      </c>
      <c r="P373" s="231">
        <v>0</v>
      </c>
      <c r="Q373" s="231">
        <f>ROUND(E373*P373,2)</f>
        <v>0</v>
      </c>
      <c r="R373" s="233" t="s">
        <v>574</v>
      </c>
      <c r="S373" s="233" t="s">
        <v>181</v>
      </c>
      <c r="T373" s="234" t="s">
        <v>181</v>
      </c>
      <c r="U373" s="220">
        <v>1.74</v>
      </c>
      <c r="V373" s="220">
        <f>ROUND(E373*U373,2)</f>
        <v>0.22</v>
      </c>
      <c r="W373" s="220"/>
      <c r="X373" s="220" t="s">
        <v>547</v>
      </c>
      <c r="Y373" s="210"/>
      <c r="Z373" s="210"/>
      <c r="AA373" s="210"/>
      <c r="AB373" s="210"/>
      <c r="AC373" s="210"/>
      <c r="AD373" s="210"/>
      <c r="AE373" s="210"/>
      <c r="AF373" s="210"/>
      <c r="AG373" s="210" t="s">
        <v>548</v>
      </c>
      <c r="AH373" s="210"/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1" x14ac:dyDescent="0.25">
      <c r="A374" s="217"/>
      <c r="B374" s="218"/>
      <c r="C374" s="258" t="s">
        <v>571</v>
      </c>
      <c r="D374" s="253"/>
      <c r="E374" s="253"/>
      <c r="F374" s="253"/>
      <c r="G374" s="253"/>
      <c r="H374" s="220"/>
      <c r="I374" s="220"/>
      <c r="J374" s="220"/>
      <c r="K374" s="220"/>
      <c r="L374" s="220"/>
      <c r="M374" s="220"/>
      <c r="N374" s="219"/>
      <c r="O374" s="219"/>
      <c r="P374" s="219"/>
      <c r="Q374" s="219"/>
      <c r="R374" s="220"/>
      <c r="S374" s="220"/>
      <c r="T374" s="220"/>
      <c r="U374" s="220"/>
      <c r="V374" s="220"/>
      <c r="W374" s="220"/>
      <c r="X374" s="220"/>
      <c r="Y374" s="210"/>
      <c r="Z374" s="210"/>
      <c r="AA374" s="210"/>
      <c r="AB374" s="210"/>
      <c r="AC374" s="210"/>
      <c r="AD374" s="210"/>
      <c r="AE374" s="210"/>
      <c r="AF374" s="210"/>
      <c r="AG374" s="210" t="s">
        <v>205</v>
      </c>
      <c r="AH374" s="210"/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x14ac:dyDescent="0.25">
      <c r="A375" s="222" t="s">
        <v>176</v>
      </c>
      <c r="B375" s="223" t="s">
        <v>112</v>
      </c>
      <c r="C375" s="243" t="s">
        <v>113</v>
      </c>
      <c r="D375" s="224"/>
      <c r="E375" s="225"/>
      <c r="F375" s="226"/>
      <c r="G375" s="226">
        <f>SUMIF(AG376:AG376,"&lt;&gt;NOR",G376:G376)</f>
        <v>0</v>
      </c>
      <c r="H375" s="226"/>
      <c r="I375" s="226">
        <f>SUM(I376:I376)</f>
        <v>0</v>
      </c>
      <c r="J375" s="226"/>
      <c r="K375" s="226">
        <f>SUM(K376:K376)</f>
        <v>0</v>
      </c>
      <c r="L375" s="226"/>
      <c r="M375" s="226">
        <f>SUM(M376:M376)</f>
        <v>0</v>
      </c>
      <c r="N375" s="225"/>
      <c r="O375" s="225">
        <f>SUM(O376:O376)</f>
        <v>0</v>
      </c>
      <c r="P375" s="225"/>
      <c r="Q375" s="225">
        <f>SUM(Q376:Q376)</f>
        <v>0</v>
      </c>
      <c r="R375" s="226"/>
      <c r="S375" s="226"/>
      <c r="T375" s="227"/>
      <c r="U375" s="221"/>
      <c r="V375" s="221">
        <f>SUM(V376:V376)</f>
        <v>0</v>
      </c>
      <c r="W375" s="221"/>
      <c r="X375" s="221"/>
      <c r="AG375" t="s">
        <v>177</v>
      </c>
    </row>
    <row r="376" spans="1:60" outlineLevel="1" x14ac:dyDescent="0.25">
      <c r="A376" s="235">
        <v>89</v>
      </c>
      <c r="B376" s="236" t="s">
        <v>598</v>
      </c>
      <c r="C376" s="244" t="s">
        <v>599</v>
      </c>
      <c r="D376" s="237" t="s">
        <v>453</v>
      </c>
      <c r="E376" s="238">
        <v>1</v>
      </c>
      <c r="F376" s="239"/>
      <c r="G376" s="240">
        <f>ROUND(E376*F376,2)</f>
        <v>0</v>
      </c>
      <c r="H376" s="239"/>
      <c r="I376" s="240">
        <f>ROUND(E376*H376,2)</f>
        <v>0</v>
      </c>
      <c r="J376" s="239"/>
      <c r="K376" s="240">
        <f>ROUND(E376*J376,2)</f>
        <v>0</v>
      </c>
      <c r="L376" s="240">
        <v>21</v>
      </c>
      <c r="M376" s="240">
        <f>G376*(1+L376/100)</f>
        <v>0</v>
      </c>
      <c r="N376" s="238">
        <v>0</v>
      </c>
      <c r="O376" s="238">
        <f>ROUND(E376*N376,2)</f>
        <v>0</v>
      </c>
      <c r="P376" s="238">
        <v>0</v>
      </c>
      <c r="Q376" s="238">
        <f>ROUND(E376*P376,2)</f>
        <v>0</v>
      </c>
      <c r="R376" s="240"/>
      <c r="S376" s="240" t="s">
        <v>233</v>
      </c>
      <c r="T376" s="241" t="s">
        <v>182</v>
      </c>
      <c r="U376" s="220">
        <v>0</v>
      </c>
      <c r="V376" s="220">
        <f>ROUND(E376*U376,2)</f>
        <v>0</v>
      </c>
      <c r="W376" s="220"/>
      <c r="X376" s="220" t="s">
        <v>202</v>
      </c>
      <c r="Y376" s="210"/>
      <c r="Z376" s="210"/>
      <c r="AA376" s="210"/>
      <c r="AB376" s="210"/>
      <c r="AC376" s="210"/>
      <c r="AD376" s="210"/>
      <c r="AE376" s="210"/>
      <c r="AF376" s="210"/>
      <c r="AG376" s="210" t="s">
        <v>203</v>
      </c>
      <c r="AH376" s="210"/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x14ac:dyDescent="0.25">
      <c r="A377" s="222" t="s">
        <v>176</v>
      </c>
      <c r="B377" s="223" t="s">
        <v>114</v>
      </c>
      <c r="C377" s="243" t="s">
        <v>115</v>
      </c>
      <c r="D377" s="224"/>
      <c r="E377" s="225"/>
      <c r="F377" s="226"/>
      <c r="G377" s="226">
        <f>SUMIF(AG378:AG378,"&lt;&gt;NOR",G378:G378)</f>
        <v>0</v>
      </c>
      <c r="H377" s="226"/>
      <c r="I377" s="226">
        <f>SUM(I378:I378)</f>
        <v>0</v>
      </c>
      <c r="J377" s="226"/>
      <c r="K377" s="226">
        <f>SUM(K378:K378)</f>
        <v>0</v>
      </c>
      <c r="L377" s="226"/>
      <c r="M377" s="226">
        <f>SUM(M378:M378)</f>
        <v>0</v>
      </c>
      <c r="N377" s="225"/>
      <c r="O377" s="225">
        <f>SUM(O378:O378)</f>
        <v>0</v>
      </c>
      <c r="P377" s="225"/>
      <c r="Q377" s="225">
        <f>SUM(Q378:Q378)</f>
        <v>0</v>
      </c>
      <c r="R377" s="226"/>
      <c r="S377" s="226"/>
      <c r="T377" s="227"/>
      <c r="U377" s="221"/>
      <c r="V377" s="221">
        <f>SUM(V378:V378)</f>
        <v>0</v>
      </c>
      <c r="W377" s="221"/>
      <c r="X377" s="221"/>
      <c r="AG377" t="s">
        <v>177</v>
      </c>
    </row>
    <row r="378" spans="1:60" outlineLevel="1" x14ac:dyDescent="0.25">
      <c r="A378" s="235">
        <v>90</v>
      </c>
      <c r="B378" s="236" t="s">
        <v>600</v>
      </c>
      <c r="C378" s="244" t="s">
        <v>601</v>
      </c>
      <c r="D378" s="237" t="s">
        <v>453</v>
      </c>
      <c r="E378" s="238">
        <v>1</v>
      </c>
      <c r="F378" s="239"/>
      <c r="G378" s="240">
        <f>ROUND(E378*F378,2)</f>
        <v>0</v>
      </c>
      <c r="H378" s="239"/>
      <c r="I378" s="240">
        <f>ROUND(E378*H378,2)</f>
        <v>0</v>
      </c>
      <c r="J378" s="239"/>
      <c r="K378" s="240">
        <f>ROUND(E378*J378,2)</f>
        <v>0</v>
      </c>
      <c r="L378" s="240">
        <v>21</v>
      </c>
      <c r="M378" s="240">
        <f>G378*(1+L378/100)</f>
        <v>0</v>
      </c>
      <c r="N378" s="238">
        <v>0</v>
      </c>
      <c r="O378" s="238">
        <f>ROUND(E378*N378,2)</f>
        <v>0</v>
      </c>
      <c r="P378" s="238">
        <v>0</v>
      </c>
      <c r="Q378" s="238">
        <f>ROUND(E378*P378,2)</f>
        <v>0</v>
      </c>
      <c r="R378" s="240"/>
      <c r="S378" s="240" t="s">
        <v>233</v>
      </c>
      <c r="T378" s="241" t="s">
        <v>182</v>
      </c>
      <c r="U378" s="220">
        <v>0</v>
      </c>
      <c r="V378" s="220">
        <f>ROUND(E378*U378,2)</f>
        <v>0</v>
      </c>
      <c r="W378" s="220"/>
      <c r="X378" s="220" t="s">
        <v>202</v>
      </c>
      <c r="Y378" s="210"/>
      <c r="Z378" s="210"/>
      <c r="AA378" s="210"/>
      <c r="AB378" s="210"/>
      <c r="AC378" s="210"/>
      <c r="AD378" s="210"/>
      <c r="AE378" s="210"/>
      <c r="AF378" s="210"/>
      <c r="AG378" s="210" t="s">
        <v>203</v>
      </c>
      <c r="AH378" s="210"/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x14ac:dyDescent="0.25">
      <c r="A379" s="222" t="s">
        <v>176</v>
      </c>
      <c r="B379" s="223" t="s">
        <v>116</v>
      </c>
      <c r="C379" s="243" t="s">
        <v>117</v>
      </c>
      <c r="D379" s="224"/>
      <c r="E379" s="225"/>
      <c r="F379" s="226"/>
      <c r="G379" s="226">
        <f>SUMIF(AG380:AG392,"&lt;&gt;NOR",G380:G392)</f>
        <v>0</v>
      </c>
      <c r="H379" s="226"/>
      <c r="I379" s="226">
        <f>SUM(I380:I392)</f>
        <v>0</v>
      </c>
      <c r="J379" s="226"/>
      <c r="K379" s="226">
        <f>SUM(K380:K392)</f>
        <v>0</v>
      </c>
      <c r="L379" s="226"/>
      <c r="M379" s="226">
        <f>SUM(M380:M392)</f>
        <v>0</v>
      </c>
      <c r="N379" s="225"/>
      <c r="O379" s="225">
        <f>SUM(O380:O392)</f>
        <v>0.06</v>
      </c>
      <c r="P379" s="225"/>
      <c r="Q379" s="225">
        <f>SUM(Q380:Q392)</f>
        <v>0</v>
      </c>
      <c r="R379" s="226"/>
      <c r="S379" s="226"/>
      <c r="T379" s="227"/>
      <c r="U379" s="221"/>
      <c r="V379" s="221">
        <f>SUM(V380:V392)</f>
        <v>12.950000000000001</v>
      </c>
      <c r="W379" s="221"/>
      <c r="X379" s="221"/>
      <c r="AG379" t="s">
        <v>177</v>
      </c>
    </row>
    <row r="380" spans="1:60" ht="20.399999999999999" outlineLevel="1" x14ac:dyDescent="0.25">
      <c r="A380" s="228">
        <v>91</v>
      </c>
      <c r="B380" s="229" t="s">
        <v>602</v>
      </c>
      <c r="C380" s="245" t="s">
        <v>603</v>
      </c>
      <c r="D380" s="230" t="s">
        <v>286</v>
      </c>
      <c r="E380" s="231">
        <v>25.03</v>
      </c>
      <c r="F380" s="232"/>
      <c r="G380" s="233">
        <f>ROUND(E380*F380,2)</f>
        <v>0</v>
      </c>
      <c r="H380" s="232"/>
      <c r="I380" s="233">
        <f>ROUND(E380*H380,2)</f>
        <v>0</v>
      </c>
      <c r="J380" s="232"/>
      <c r="K380" s="233">
        <f>ROUND(E380*J380,2)</f>
        <v>0</v>
      </c>
      <c r="L380" s="233">
        <v>21</v>
      </c>
      <c r="M380" s="233">
        <f>G380*(1+L380/100)</f>
        <v>0</v>
      </c>
      <c r="N380" s="231">
        <v>1.3500000000000001E-3</v>
      </c>
      <c r="O380" s="231">
        <f>ROUND(E380*N380,2)</f>
        <v>0.03</v>
      </c>
      <c r="P380" s="231">
        <v>0</v>
      </c>
      <c r="Q380" s="231">
        <f>ROUND(E380*P380,2)</f>
        <v>0</v>
      </c>
      <c r="R380" s="233" t="s">
        <v>604</v>
      </c>
      <c r="S380" s="233" t="s">
        <v>181</v>
      </c>
      <c r="T380" s="234" t="s">
        <v>181</v>
      </c>
      <c r="U380" s="220">
        <v>0.35005999999999998</v>
      </c>
      <c r="V380" s="220">
        <f>ROUND(E380*U380,2)</f>
        <v>8.76</v>
      </c>
      <c r="W380" s="220"/>
      <c r="X380" s="220" t="s">
        <v>202</v>
      </c>
      <c r="Y380" s="210"/>
      <c r="Z380" s="210"/>
      <c r="AA380" s="210"/>
      <c r="AB380" s="210"/>
      <c r="AC380" s="210"/>
      <c r="AD380" s="210"/>
      <c r="AE380" s="210"/>
      <c r="AF380" s="210"/>
      <c r="AG380" s="210" t="s">
        <v>203</v>
      </c>
      <c r="AH380" s="210"/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outlineLevel="1" x14ac:dyDescent="0.25">
      <c r="A381" s="217"/>
      <c r="B381" s="218"/>
      <c r="C381" s="258" t="s">
        <v>605</v>
      </c>
      <c r="D381" s="253"/>
      <c r="E381" s="253"/>
      <c r="F381" s="253"/>
      <c r="G381" s="253"/>
      <c r="H381" s="220"/>
      <c r="I381" s="220"/>
      <c r="J381" s="220"/>
      <c r="K381" s="220"/>
      <c r="L381" s="220"/>
      <c r="M381" s="220"/>
      <c r="N381" s="219"/>
      <c r="O381" s="219"/>
      <c r="P381" s="219"/>
      <c r="Q381" s="219"/>
      <c r="R381" s="220"/>
      <c r="S381" s="220"/>
      <c r="T381" s="220"/>
      <c r="U381" s="220"/>
      <c r="V381" s="220"/>
      <c r="W381" s="220"/>
      <c r="X381" s="220"/>
      <c r="Y381" s="210"/>
      <c r="Z381" s="210"/>
      <c r="AA381" s="210"/>
      <c r="AB381" s="210"/>
      <c r="AC381" s="210"/>
      <c r="AD381" s="210"/>
      <c r="AE381" s="210"/>
      <c r="AF381" s="210"/>
      <c r="AG381" s="210" t="s">
        <v>205</v>
      </c>
      <c r="AH381" s="210"/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outlineLevel="1" x14ac:dyDescent="0.25">
      <c r="A382" s="217"/>
      <c r="B382" s="218"/>
      <c r="C382" s="259" t="s">
        <v>606</v>
      </c>
      <c r="D382" s="249"/>
      <c r="E382" s="250">
        <v>20.149999999999999</v>
      </c>
      <c r="F382" s="220"/>
      <c r="G382" s="220"/>
      <c r="H382" s="220"/>
      <c r="I382" s="220"/>
      <c r="J382" s="220"/>
      <c r="K382" s="220"/>
      <c r="L382" s="220"/>
      <c r="M382" s="220"/>
      <c r="N382" s="219"/>
      <c r="O382" s="219"/>
      <c r="P382" s="219"/>
      <c r="Q382" s="219"/>
      <c r="R382" s="220"/>
      <c r="S382" s="220"/>
      <c r="T382" s="220"/>
      <c r="U382" s="220"/>
      <c r="V382" s="220"/>
      <c r="W382" s="220"/>
      <c r="X382" s="220"/>
      <c r="Y382" s="210"/>
      <c r="Z382" s="210"/>
      <c r="AA382" s="210"/>
      <c r="AB382" s="210"/>
      <c r="AC382" s="210"/>
      <c r="AD382" s="210"/>
      <c r="AE382" s="210"/>
      <c r="AF382" s="210"/>
      <c r="AG382" s="210" t="s">
        <v>210</v>
      </c>
      <c r="AH382" s="210">
        <v>0</v>
      </c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1" x14ac:dyDescent="0.25">
      <c r="A383" s="217"/>
      <c r="B383" s="218"/>
      <c r="C383" s="259" t="s">
        <v>607</v>
      </c>
      <c r="D383" s="249"/>
      <c r="E383" s="250">
        <v>1.18</v>
      </c>
      <c r="F383" s="220"/>
      <c r="G383" s="220"/>
      <c r="H383" s="220"/>
      <c r="I383" s="220"/>
      <c r="J383" s="220"/>
      <c r="K383" s="220"/>
      <c r="L383" s="220"/>
      <c r="M383" s="220"/>
      <c r="N383" s="219"/>
      <c r="O383" s="219"/>
      <c r="P383" s="219"/>
      <c r="Q383" s="219"/>
      <c r="R383" s="220"/>
      <c r="S383" s="220"/>
      <c r="T383" s="220"/>
      <c r="U383" s="220"/>
      <c r="V383" s="220"/>
      <c r="W383" s="220"/>
      <c r="X383" s="220"/>
      <c r="Y383" s="210"/>
      <c r="Z383" s="210"/>
      <c r="AA383" s="210"/>
      <c r="AB383" s="210"/>
      <c r="AC383" s="210"/>
      <c r="AD383" s="210"/>
      <c r="AE383" s="210"/>
      <c r="AF383" s="210"/>
      <c r="AG383" s="210" t="s">
        <v>210</v>
      </c>
      <c r="AH383" s="210">
        <v>0</v>
      </c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outlineLevel="1" x14ac:dyDescent="0.25">
      <c r="A384" s="217"/>
      <c r="B384" s="218"/>
      <c r="C384" s="259" t="s">
        <v>608</v>
      </c>
      <c r="D384" s="249"/>
      <c r="E384" s="250">
        <v>3.7</v>
      </c>
      <c r="F384" s="220"/>
      <c r="G384" s="220"/>
      <c r="H384" s="220"/>
      <c r="I384" s="220"/>
      <c r="J384" s="220"/>
      <c r="K384" s="220"/>
      <c r="L384" s="220"/>
      <c r="M384" s="220"/>
      <c r="N384" s="219"/>
      <c r="O384" s="219"/>
      <c r="P384" s="219"/>
      <c r="Q384" s="219"/>
      <c r="R384" s="220"/>
      <c r="S384" s="220"/>
      <c r="T384" s="220"/>
      <c r="U384" s="220"/>
      <c r="V384" s="220"/>
      <c r="W384" s="220"/>
      <c r="X384" s="220"/>
      <c r="Y384" s="210"/>
      <c r="Z384" s="210"/>
      <c r="AA384" s="210"/>
      <c r="AB384" s="210"/>
      <c r="AC384" s="210"/>
      <c r="AD384" s="210"/>
      <c r="AE384" s="210"/>
      <c r="AF384" s="210"/>
      <c r="AG384" s="210" t="s">
        <v>210</v>
      </c>
      <c r="AH384" s="210">
        <v>0</v>
      </c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ht="20.399999999999999" outlineLevel="1" x14ac:dyDescent="0.25">
      <c r="A385" s="228">
        <v>92</v>
      </c>
      <c r="B385" s="229" t="s">
        <v>609</v>
      </c>
      <c r="C385" s="245" t="s">
        <v>610</v>
      </c>
      <c r="D385" s="230" t="s">
        <v>286</v>
      </c>
      <c r="E385" s="231">
        <v>13.37</v>
      </c>
      <c r="F385" s="232"/>
      <c r="G385" s="233">
        <f>ROUND(E385*F385,2)</f>
        <v>0</v>
      </c>
      <c r="H385" s="232"/>
      <c r="I385" s="233">
        <f>ROUND(E385*H385,2)</f>
        <v>0</v>
      </c>
      <c r="J385" s="232"/>
      <c r="K385" s="233">
        <f>ROUND(E385*J385,2)</f>
        <v>0</v>
      </c>
      <c r="L385" s="233">
        <v>21</v>
      </c>
      <c r="M385" s="233">
        <f>G385*(1+L385/100)</f>
        <v>0</v>
      </c>
      <c r="N385" s="231">
        <v>2.3600000000000001E-3</v>
      </c>
      <c r="O385" s="231">
        <f>ROUND(E385*N385,2)</f>
        <v>0.03</v>
      </c>
      <c r="P385" s="231">
        <v>0</v>
      </c>
      <c r="Q385" s="231">
        <f>ROUND(E385*P385,2)</f>
        <v>0</v>
      </c>
      <c r="R385" s="233" t="s">
        <v>604</v>
      </c>
      <c r="S385" s="233" t="s">
        <v>181</v>
      </c>
      <c r="T385" s="234" t="s">
        <v>181</v>
      </c>
      <c r="U385" s="220">
        <v>0.28999999999999998</v>
      </c>
      <c r="V385" s="220">
        <f>ROUND(E385*U385,2)</f>
        <v>3.88</v>
      </c>
      <c r="W385" s="220"/>
      <c r="X385" s="220" t="s">
        <v>202</v>
      </c>
      <c r="Y385" s="210"/>
      <c r="Z385" s="210"/>
      <c r="AA385" s="210"/>
      <c r="AB385" s="210"/>
      <c r="AC385" s="210"/>
      <c r="AD385" s="210"/>
      <c r="AE385" s="210"/>
      <c r="AF385" s="210"/>
      <c r="AG385" s="210" t="s">
        <v>203</v>
      </c>
      <c r="AH385" s="210"/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1" x14ac:dyDescent="0.25">
      <c r="A386" s="217"/>
      <c r="B386" s="218"/>
      <c r="C386" s="258" t="s">
        <v>605</v>
      </c>
      <c r="D386" s="253"/>
      <c r="E386" s="253"/>
      <c r="F386" s="253"/>
      <c r="G386" s="253"/>
      <c r="H386" s="220"/>
      <c r="I386" s="220"/>
      <c r="J386" s="220"/>
      <c r="K386" s="220"/>
      <c r="L386" s="220"/>
      <c r="M386" s="220"/>
      <c r="N386" s="219"/>
      <c r="O386" s="219"/>
      <c r="P386" s="219"/>
      <c r="Q386" s="219"/>
      <c r="R386" s="220"/>
      <c r="S386" s="220"/>
      <c r="T386" s="220"/>
      <c r="U386" s="220"/>
      <c r="V386" s="220"/>
      <c r="W386" s="220"/>
      <c r="X386" s="220"/>
      <c r="Y386" s="210"/>
      <c r="Z386" s="210"/>
      <c r="AA386" s="210"/>
      <c r="AB386" s="210"/>
      <c r="AC386" s="210"/>
      <c r="AD386" s="210"/>
      <c r="AE386" s="210"/>
      <c r="AF386" s="210"/>
      <c r="AG386" s="210" t="s">
        <v>205</v>
      </c>
      <c r="AH386" s="210"/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1" x14ac:dyDescent="0.25">
      <c r="A387" s="217"/>
      <c r="B387" s="218"/>
      <c r="C387" s="263" t="s">
        <v>611</v>
      </c>
      <c r="D387" s="256"/>
      <c r="E387" s="256"/>
      <c r="F387" s="256"/>
      <c r="G387" s="256"/>
      <c r="H387" s="220"/>
      <c r="I387" s="220"/>
      <c r="J387" s="220"/>
      <c r="K387" s="220"/>
      <c r="L387" s="220"/>
      <c r="M387" s="220"/>
      <c r="N387" s="219"/>
      <c r="O387" s="219"/>
      <c r="P387" s="219"/>
      <c r="Q387" s="219"/>
      <c r="R387" s="220"/>
      <c r="S387" s="220"/>
      <c r="T387" s="220"/>
      <c r="U387" s="220"/>
      <c r="V387" s="220"/>
      <c r="W387" s="220"/>
      <c r="X387" s="220"/>
      <c r="Y387" s="210"/>
      <c r="Z387" s="210"/>
      <c r="AA387" s="210"/>
      <c r="AB387" s="210"/>
      <c r="AC387" s="210"/>
      <c r="AD387" s="210"/>
      <c r="AE387" s="210"/>
      <c r="AF387" s="210"/>
      <c r="AG387" s="210" t="s">
        <v>565</v>
      </c>
      <c r="AH387" s="210"/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1" x14ac:dyDescent="0.25">
      <c r="A388" s="217"/>
      <c r="B388" s="218"/>
      <c r="C388" s="259" t="s">
        <v>612</v>
      </c>
      <c r="D388" s="249"/>
      <c r="E388" s="250">
        <v>2.37</v>
      </c>
      <c r="F388" s="220"/>
      <c r="G388" s="220"/>
      <c r="H388" s="220"/>
      <c r="I388" s="220"/>
      <c r="J388" s="220"/>
      <c r="K388" s="220"/>
      <c r="L388" s="220"/>
      <c r="M388" s="220"/>
      <c r="N388" s="219"/>
      <c r="O388" s="219"/>
      <c r="P388" s="219"/>
      <c r="Q388" s="219"/>
      <c r="R388" s="220"/>
      <c r="S388" s="220"/>
      <c r="T388" s="220"/>
      <c r="U388" s="220"/>
      <c r="V388" s="220"/>
      <c r="W388" s="220"/>
      <c r="X388" s="220"/>
      <c r="Y388" s="210"/>
      <c r="Z388" s="210"/>
      <c r="AA388" s="210"/>
      <c r="AB388" s="210"/>
      <c r="AC388" s="210"/>
      <c r="AD388" s="210"/>
      <c r="AE388" s="210"/>
      <c r="AF388" s="210"/>
      <c r="AG388" s="210" t="s">
        <v>210</v>
      </c>
      <c r="AH388" s="210">
        <v>0</v>
      </c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outlineLevel="1" x14ac:dyDescent="0.25">
      <c r="A389" s="217"/>
      <c r="B389" s="218"/>
      <c r="C389" s="259" t="s">
        <v>613</v>
      </c>
      <c r="D389" s="249"/>
      <c r="E389" s="250">
        <v>8</v>
      </c>
      <c r="F389" s="220"/>
      <c r="G389" s="220"/>
      <c r="H389" s="220"/>
      <c r="I389" s="220"/>
      <c r="J389" s="220"/>
      <c r="K389" s="220"/>
      <c r="L389" s="220"/>
      <c r="M389" s="220"/>
      <c r="N389" s="219"/>
      <c r="O389" s="219"/>
      <c r="P389" s="219"/>
      <c r="Q389" s="219"/>
      <c r="R389" s="220"/>
      <c r="S389" s="220"/>
      <c r="T389" s="220"/>
      <c r="U389" s="220"/>
      <c r="V389" s="220"/>
      <c r="W389" s="220"/>
      <c r="X389" s="220"/>
      <c r="Y389" s="210"/>
      <c r="Z389" s="210"/>
      <c r="AA389" s="210"/>
      <c r="AB389" s="210"/>
      <c r="AC389" s="210"/>
      <c r="AD389" s="210"/>
      <c r="AE389" s="210"/>
      <c r="AF389" s="210"/>
      <c r="AG389" s="210" t="s">
        <v>210</v>
      </c>
      <c r="AH389" s="210">
        <v>0</v>
      </c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1" x14ac:dyDescent="0.25">
      <c r="A390" s="217"/>
      <c r="B390" s="218"/>
      <c r="C390" s="259" t="s">
        <v>614</v>
      </c>
      <c r="D390" s="249"/>
      <c r="E390" s="250">
        <v>3</v>
      </c>
      <c r="F390" s="220"/>
      <c r="G390" s="220"/>
      <c r="H390" s="220"/>
      <c r="I390" s="220"/>
      <c r="J390" s="220"/>
      <c r="K390" s="220"/>
      <c r="L390" s="220"/>
      <c r="M390" s="220"/>
      <c r="N390" s="219"/>
      <c r="O390" s="219"/>
      <c r="P390" s="219"/>
      <c r="Q390" s="219"/>
      <c r="R390" s="220"/>
      <c r="S390" s="220"/>
      <c r="T390" s="220"/>
      <c r="U390" s="220"/>
      <c r="V390" s="220"/>
      <c r="W390" s="220"/>
      <c r="X390" s="220"/>
      <c r="Y390" s="210"/>
      <c r="Z390" s="210"/>
      <c r="AA390" s="210"/>
      <c r="AB390" s="210"/>
      <c r="AC390" s="210"/>
      <c r="AD390" s="210"/>
      <c r="AE390" s="210"/>
      <c r="AF390" s="210"/>
      <c r="AG390" s="210" t="s">
        <v>210</v>
      </c>
      <c r="AH390" s="210">
        <v>0</v>
      </c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1" x14ac:dyDescent="0.25">
      <c r="A391" s="228">
        <v>93</v>
      </c>
      <c r="B391" s="229" t="s">
        <v>615</v>
      </c>
      <c r="C391" s="245" t="s">
        <v>616</v>
      </c>
      <c r="D391" s="230" t="s">
        <v>309</v>
      </c>
      <c r="E391" s="231">
        <v>6.5339999999999995E-2</v>
      </c>
      <c r="F391" s="232"/>
      <c r="G391" s="233">
        <f>ROUND(E391*F391,2)</f>
        <v>0</v>
      </c>
      <c r="H391" s="232"/>
      <c r="I391" s="233">
        <f>ROUND(E391*H391,2)</f>
        <v>0</v>
      </c>
      <c r="J391" s="232"/>
      <c r="K391" s="233">
        <f>ROUND(E391*J391,2)</f>
        <v>0</v>
      </c>
      <c r="L391" s="233">
        <v>21</v>
      </c>
      <c r="M391" s="233">
        <f>G391*(1+L391/100)</f>
        <v>0</v>
      </c>
      <c r="N391" s="231">
        <v>0</v>
      </c>
      <c r="O391" s="231">
        <f>ROUND(E391*N391,2)</f>
        <v>0</v>
      </c>
      <c r="P391" s="231">
        <v>0</v>
      </c>
      <c r="Q391" s="231">
        <f>ROUND(E391*P391,2)</f>
        <v>0</v>
      </c>
      <c r="R391" s="233" t="s">
        <v>604</v>
      </c>
      <c r="S391" s="233" t="s">
        <v>181</v>
      </c>
      <c r="T391" s="234" t="s">
        <v>181</v>
      </c>
      <c r="U391" s="220">
        <v>4.7370000000000001</v>
      </c>
      <c r="V391" s="220">
        <f>ROUND(E391*U391,2)</f>
        <v>0.31</v>
      </c>
      <c r="W391" s="220"/>
      <c r="X391" s="220" t="s">
        <v>547</v>
      </c>
      <c r="Y391" s="210"/>
      <c r="Z391" s="210"/>
      <c r="AA391" s="210"/>
      <c r="AB391" s="210"/>
      <c r="AC391" s="210"/>
      <c r="AD391" s="210"/>
      <c r="AE391" s="210"/>
      <c r="AF391" s="210"/>
      <c r="AG391" s="210" t="s">
        <v>548</v>
      </c>
      <c r="AH391" s="210"/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outlineLevel="1" x14ac:dyDescent="0.25">
      <c r="A392" s="217"/>
      <c r="B392" s="218"/>
      <c r="C392" s="258" t="s">
        <v>571</v>
      </c>
      <c r="D392" s="253"/>
      <c r="E392" s="253"/>
      <c r="F392" s="253"/>
      <c r="G392" s="253"/>
      <c r="H392" s="220"/>
      <c r="I392" s="220"/>
      <c r="J392" s="220"/>
      <c r="K392" s="220"/>
      <c r="L392" s="220"/>
      <c r="M392" s="220"/>
      <c r="N392" s="219"/>
      <c r="O392" s="219"/>
      <c r="P392" s="219"/>
      <c r="Q392" s="219"/>
      <c r="R392" s="220"/>
      <c r="S392" s="220"/>
      <c r="T392" s="220"/>
      <c r="U392" s="220"/>
      <c r="V392" s="220"/>
      <c r="W392" s="220"/>
      <c r="X392" s="220"/>
      <c r="Y392" s="210"/>
      <c r="Z392" s="210"/>
      <c r="AA392" s="210"/>
      <c r="AB392" s="210"/>
      <c r="AC392" s="210"/>
      <c r="AD392" s="210"/>
      <c r="AE392" s="210"/>
      <c r="AF392" s="210"/>
      <c r="AG392" s="210" t="s">
        <v>205</v>
      </c>
      <c r="AH392" s="210"/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x14ac:dyDescent="0.25">
      <c r="A393" s="222" t="s">
        <v>176</v>
      </c>
      <c r="B393" s="223" t="s">
        <v>118</v>
      </c>
      <c r="C393" s="243" t="s">
        <v>119</v>
      </c>
      <c r="D393" s="224"/>
      <c r="E393" s="225"/>
      <c r="F393" s="226"/>
      <c r="G393" s="226">
        <f>SUMIF(AG394:AG408,"&lt;&gt;NOR",G394:G408)</f>
        <v>0</v>
      </c>
      <c r="H393" s="226"/>
      <c r="I393" s="226">
        <f>SUM(I394:I408)</f>
        <v>0</v>
      </c>
      <c r="J393" s="226"/>
      <c r="K393" s="226">
        <f>SUM(K394:K408)</f>
        <v>0</v>
      </c>
      <c r="L393" s="226"/>
      <c r="M393" s="226">
        <f>SUM(M394:M408)</f>
        <v>0</v>
      </c>
      <c r="N393" s="225"/>
      <c r="O393" s="225">
        <f>SUM(O394:O408)</f>
        <v>0</v>
      </c>
      <c r="P393" s="225"/>
      <c r="Q393" s="225">
        <f>SUM(Q394:Q408)</f>
        <v>0</v>
      </c>
      <c r="R393" s="226"/>
      <c r="S393" s="226"/>
      <c r="T393" s="227"/>
      <c r="U393" s="221"/>
      <c r="V393" s="221">
        <f>SUM(V394:V408)</f>
        <v>0</v>
      </c>
      <c r="W393" s="221"/>
      <c r="X393" s="221"/>
      <c r="AG393" t="s">
        <v>177</v>
      </c>
    </row>
    <row r="394" spans="1:60" ht="20.399999999999999" outlineLevel="1" x14ac:dyDescent="0.25">
      <c r="A394" s="235">
        <v>94</v>
      </c>
      <c r="B394" s="236" t="s">
        <v>617</v>
      </c>
      <c r="C394" s="244" t="s">
        <v>618</v>
      </c>
      <c r="D394" s="237" t="s">
        <v>200</v>
      </c>
      <c r="E394" s="238">
        <v>1</v>
      </c>
      <c r="F394" s="239"/>
      <c r="G394" s="240">
        <f>ROUND(E394*F394,2)</f>
        <v>0</v>
      </c>
      <c r="H394" s="239"/>
      <c r="I394" s="240">
        <f>ROUND(E394*H394,2)</f>
        <v>0</v>
      </c>
      <c r="J394" s="239"/>
      <c r="K394" s="240">
        <f>ROUND(E394*J394,2)</f>
        <v>0</v>
      </c>
      <c r="L394" s="240">
        <v>21</v>
      </c>
      <c r="M394" s="240">
        <f>G394*(1+L394/100)</f>
        <v>0</v>
      </c>
      <c r="N394" s="238">
        <v>0</v>
      </c>
      <c r="O394" s="238">
        <f>ROUND(E394*N394,2)</f>
        <v>0</v>
      </c>
      <c r="P394" s="238">
        <v>0</v>
      </c>
      <c r="Q394" s="238">
        <f>ROUND(E394*P394,2)</f>
        <v>0</v>
      </c>
      <c r="R394" s="240"/>
      <c r="S394" s="240" t="s">
        <v>233</v>
      </c>
      <c r="T394" s="241" t="s">
        <v>182</v>
      </c>
      <c r="U394" s="220">
        <v>0</v>
      </c>
      <c r="V394" s="220">
        <f>ROUND(E394*U394,2)</f>
        <v>0</v>
      </c>
      <c r="W394" s="220"/>
      <c r="X394" s="220" t="s">
        <v>202</v>
      </c>
      <c r="Y394" s="210"/>
      <c r="Z394" s="210"/>
      <c r="AA394" s="210"/>
      <c r="AB394" s="210"/>
      <c r="AC394" s="210"/>
      <c r="AD394" s="210"/>
      <c r="AE394" s="210"/>
      <c r="AF394" s="210"/>
      <c r="AG394" s="210" t="s">
        <v>619</v>
      </c>
      <c r="AH394" s="210"/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ht="20.399999999999999" outlineLevel="1" x14ac:dyDescent="0.25">
      <c r="A395" s="235">
        <v>95</v>
      </c>
      <c r="B395" s="236" t="s">
        <v>620</v>
      </c>
      <c r="C395" s="244" t="s">
        <v>621</v>
      </c>
      <c r="D395" s="237" t="s">
        <v>200</v>
      </c>
      <c r="E395" s="238">
        <v>4</v>
      </c>
      <c r="F395" s="239"/>
      <c r="G395" s="240">
        <f>ROUND(E395*F395,2)</f>
        <v>0</v>
      </c>
      <c r="H395" s="239"/>
      <c r="I395" s="240">
        <f>ROUND(E395*H395,2)</f>
        <v>0</v>
      </c>
      <c r="J395" s="239"/>
      <c r="K395" s="240">
        <f>ROUND(E395*J395,2)</f>
        <v>0</v>
      </c>
      <c r="L395" s="240">
        <v>21</v>
      </c>
      <c r="M395" s="240">
        <f>G395*(1+L395/100)</f>
        <v>0</v>
      </c>
      <c r="N395" s="238">
        <v>0</v>
      </c>
      <c r="O395" s="238">
        <f>ROUND(E395*N395,2)</f>
        <v>0</v>
      </c>
      <c r="P395" s="238">
        <v>0</v>
      </c>
      <c r="Q395" s="238">
        <f>ROUND(E395*P395,2)</f>
        <v>0</v>
      </c>
      <c r="R395" s="240"/>
      <c r="S395" s="240" t="s">
        <v>233</v>
      </c>
      <c r="T395" s="241" t="s">
        <v>182</v>
      </c>
      <c r="U395" s="220">
        <v>0</v>
      </c>
      <c r="V395" s="220">
        <f>ROUND(E395*U395,2)</f>
        <v>0</v>
      </c>
      <c r="W395" s="220"/>
      <c r="X395" s="220" t="s">
        <v>202</v>
      </c>
      <c r="Y395" s="210"/>
      <c r="Z395" s="210"/>
      <c r="AA395" s="210"/>
      <c r="AB395" s="210"/>
      <c r="AC395" s="210"/>
      <c r="AD395" s="210"/>
      <c r="AE395" s="210"/>
      <c r="AF395" s="210"/>
      <c r="AG395" s="210" t="s">
        <v>619</v>
      </c>
      <c r="AH395" s="210"/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ht="20.399999999999999" outlineLevel="1" x14ac:dyDescent="0.25">
      <c r="A396" s="235">
        <v>96</v>
      </c>
      <c r="B396" s="236" t="s">
        <v>622</v>
      </c>
      <c r="C396" s="244" t="s">
        <v>621</v>
      </c>
      <c r="D396" s="237" t="s">
        <v>200</v>
      </c>
      <c r="E396" s="238">
        <v>5</v>
      </c>
      <c r="F396" s="239"/>
      <c r="G396" s="240">
        <f>ROUND(E396*F396,2)</f>
        <v>0</v>
      </c>
      <c r="H396" s="239"/>
      <c r="I396" s="240">
        <f>ROUND(E396*H396,2)</f>
        <v>0</v>
      </c>
      <c r="J396" s="239"/>
      <c r="K396" s="240">
        <f>ROUND(E396*J396,2)</f>
        <v>0</v>
      </c>
      <c r="L396" s="240">
        <v>21</v>
      </c>
      <c r="M396" s="240">
        <f>G396*(1+L396/100)</f>
        <v>0</v>
      </c>
      <c r="N396" s="238">
        <v>0</v>
      </c>
      <c r="O396" s="238">
        <f>ROUND(E396*N396,2)</f>
        <v>0</v>
      </c>
      <c r="P396" s="238">
        <v>0</v>
      </c>
      <c r="Q396" s="238">
        <f>ROUND(E396*P396,2)</f>
        <v>0</v>
      </c>
      <c r="R396" s="240"/>
      <c r="S396" s="240" t="s">
        <v>233</v>
      </c>
      <c r="T396" s="241" t="s">
        <v>182</v>
      </c>
      <c r="U396" s="220">
        <v>0</v>
      </c>
      <c r="V396" s="220">
        <f>ROUND(E396*U396,2)</f>
        <v>0</v>
      </c>
      <c r="W396" s="220"/>
      <c r="X396" s="220" t="s">
        <v>202</v>
      </c>
      <c r="Y396" s="210"/>
      <c r="Z396" s="210"/>
      <c r="AA396" s="210"/>
      <c r="AB396" s="210"/>
      <c r="AC396" s="210"/>
      <c r="AD396" s="210"/>
      <c r="AE396" s="210"/>
      <c r="AF396" s="210"/>
      <c r="AG396" s="210" t="s">
        <v>619</v>
      </c>
      <c r="AH396" s="210"/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ht="20.399999999999999" outlineLevel="1" x14ac:dyDescent="0.25">
      <c r="A397" s="235">
        <v>97</v>
      </c>
      <c r="B397" s="236" t="s">
        <v>623</v>
      </c>
      <c r="C397" s="244" t="s">
        <v>621</v>
      </c>
      <c r="D397" s="237" t="s">
        <v>200</v>
      </c>
      <c r="E397" s="238">
        <v>3</v>
      </c>
      <c r="F397" s="239"/>
      <c r="G397" s="240">
        <f>ROUND(E397*F397,2)</f>
        <v>0</v>
      </c>
      <c r="H397" s="239"/>
      <c r="I397" s="240">
        <f>ROUND(E397*H397,2)</f>
        <v>0</v>
      </c>
      <c r="J397" s="239"/>
      <c r="K397" s="240">
        <f>ROUND(E397*J397,2)</f>
        <v>0</v>
      </c>
      <c r="L397" s="240">
        <v>21</v>
      </c>
      <c r="M397" s="240">
        <f>G397*(1+L397/100)</f>
        <v>0</v>
      </c>
      <c r="N397" s="238">
        <v>0</v>
      </c>
      <c r="O397" s="238">
        <f>ROUND(E397*N397,2)</f>
        <v>0</v>
      </c>
      <c r="P397" s="238">
        <v>0</v>
      </c>
      <c r="Q397" s="238">
        <f>ROUND(E397*P397,2)</f>
        <v>0</v>
      </c>
      <c r="R397" s="240"/>
      <c r="S397" s="240" t="s">
        <v>233</v>
      </c>
      <c r="T397" s="241" t="s">
        <v>182</v>
      </c>
      <c r="U397" s="220">
        <v>0</v>
      </c>
      <c r="V397" s="220">
        <f>ROUND(E397*U397,2)</f>
        <v>0</v>
      </c>
      <c r="W397" s="220"/>
      <c r="X397" s="220" t="s">
        <v>202</v>
      </c>
      <c r="Y397" s="210"/>
      <c r="Z397" s="210"/>
      <c r="AA397" s="210"/>
      <c r="AB397" s="210"/>
      <c r="AC397" s="210"/>
      <c r="AD397" s="210"/>
      <c r="AE397" s="210"/>
      <c r="AF397" s="210"/>
      <c r="AG397" s="210" t="s">
        <v>619</v>
      </c>
      <c r="AH397" s="210"/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ht="20.399999999999999" outlineLevel="1" x14ac:dyDescent="0.25">
      <c r="A398" s="235">
        <v>98</v>
      </c>
      <c r="B398" s="236" t="s">
        <v>624</v>
      </c>
      <c r="C398" s="244" t="s">
        <v>625</v>
      </c>
      <c r="D398" s="237" t="s">
        <v>200</v>
      </c>
      <c r="E398" s="238">
        <v>1</v>
      </c>
      <c r="F398" s="239"/>
      <c r="G398" s="240">
        <f>ROUND(E398*F398,2)</f>
        <v>0</v>
      </c>
      <c r="H398" s="239"/>
      <c r="I398" s="240">
        <f>ROUND(E398*H398,2)</f>
        <v>0</v>
      </c>
      <c r="J398" s="239"/>
      <c r="K398" s="240">
        <f>ROUND(E398*J398,2)</f>
        <v>0</v>
      </c>
      <c r="L398" s="240">
        <v>21</v>
      </c>
      <c r="M398" s="240">
        <f>G398*(1+L398/100)</f>
        <v>0</v>
      </c>
      <c r="N398" s="238">
        <v>0</v>
      </c>
      <c r="O398" s="238">
        <f>ROUND(E398*N398,2)</f>
        <v>0</v>
      </c>
      <c r="P398" s="238">
        <v>0</v>
      </c>
      <c r="Q398" s="238">
        <f>ROUND(E398*P398,2)</f>
        <v>0</v>
      </c>
      <c r="R398" s="240"/>
      <c r="S398" s="240" t="s">
        <v>233</v>
      </c>
      <c r="T398" s="241" t="s">
        <v>182</v>
      </c>
      <c r="U398" s="220">
        <v>0</v>
      </c>
      <c r="V398" s="220">
        <f>ROUND(E398*U398,2)</f>
        <v>0</v>
      </c>
      <c r="W398" s="220"/>
      <c r="X398" s="220" t="s">
        <v>202</v>
      </c>
      <c r="Y398" s="210"/>
      <c r="Z398" s="210"/>
      <c r="AA398" s="210"/>
      <c r="AB398" s="210"/>
      <c r="AC398" s="210"/>
      <c r="AD398" s="210"/>
      <c r="AE398" s="210"/>
      <c r="AF398" s="210"/>
      <c r="AG398" s="210" t="s">
        <v>619</v>
      </c>
      <c r="AH398" s="210"/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ht="20.399999999999999" outlineLevel="1" x14ac:dyDescent="0.25">
      <c r="A399" s="235">
        <v>99</v>
      </c>
      <c r="B399" s="236" t="s">
        <v>626</v>
      </c>
      <c r="C399" s="244" t="s">
        <v>627</v>
      </c>
      <c r="D399" s="237" t="s">
        <v>200</v>
      </c>
      <c r="E399" s="238">
        <v>4</v>
      </c>
      <c r="F399" s="239"/>
      <c r="G399" s="240">
        <f>ROUND(E399*F399,2)</f>
        <v>0</v>
      </c>
      <c r="H399" s="239"/>
      <c r="I399" s="240">
        <f>ROUND(E399*H399,2)</f>
        <v>0</v>
      </c>
      <c r="J399" s="239"/>
      <c r="K399" s="240">
        <f>ROUND(E399*J399,2)</f>
        <v>0</v>
      </c>
      <c r="L399" s="240">
        <v>21</v>
      </c>
      <c r="M399" s="240">
        <f>G399*(1+L399/100)</f>
        <v>0</v>
      </c>
      <c r="N399" s="238">
        <v>0</v>
      </c>
      <c r="O399" s="238">
        <f>ROUND(E399*N399,2)</f>
        <v>0</v>
      </c>
      <c r="P399" s="238">
        <v>0</v>
      </c>
      <c r="Q399" s="238">
        <f>ROUND(E399*P399,2)</f>
        <v>0</v>
      </c>
      <c r="R399" s="240"/>
      <c r="S399" s="240" t="s">
        <v>233</v>
      </c>
      <c r="T399" s="241" t="s">
        <v>182</v>
      </c>
      <c r="U399" s="220">
        <v>0</v>
      </c>
      <c r="V399" s="220">
        <f>ROUND(E399*U399,2)</f>
        <v>0</v>
      </c>
      <c r="W399" s="220"/>
      <c r="X399" s="220" t="s">
        <v>202</v>
      </c>
      <c r="Y399" s="210"/>
      <c r="Z399" s="210"/>
      <c r="AA399" s="210"/>
      <c r="AB399" s="210"/>
      <c r="AC399" s="210"/>
      <c r="AD399" s="210"/>
      <c r="AE399" s="210"/>
      <c r="AF399" s="210"/>
      <c r="AG399" s="210" t="s">
        <v>619</v>
      </c>
      <c r="AH399" s="210"/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ht="20.399999999999999" outlineLevel="1" x14ac:dyDescent="0.25">
      <c r="A400" s="235">
        <v>100</v>
      </c>
      <c r="B400" s="236" t="s">
        <v>628</v>
      </c>
      <c r="C400" s="244" t="s">
        <v>627</v>
      </c>
      <c r="D400" s="237" t="s">
        <v>200</v>
      </c>
      <c r="E400" s="238">
        <v>1</v>
      </c>
      <c r="F400" s="239"/>
      <c r="G400" s="240">
        <f>ROUND(E400*F400,2)</f>
        <v>0</v>
      </c>
      <c r="H400" s="239"/>
      <c r="I400" s="240">
        <f>ROUND(E400*H400,2)</f>
        <v>0</v>
      </c>
      <c r="J400" s="239"/>
      <c r="K400" s="240">
        <f>ROUND(E400*J400,2)</f>
        <v>0</v>
      </c>
      <c r="L400" s="240">
        <v>21</v>
      </c>
      <c r="M400" s="240">
        <f>G400*(1+L400/100)</f>
        <v>0</v>
      </c>
      <c r="N400" s="238">
        <v>0</v>
      </c>
      <c r="O400" s="238">
        <f>ROUND(E400*N400,2)</f>
        <v>0</v>
      </c>
      <c r="P400" s="238">
        <v>0</v>
      </c>
      <c r="Q400" s="238">
        <f>ROUND(E400*P400,2)</f>
        <v>0</v>
      </c>
      <c r="R400" s="240"/>
      <c r="S400" s="240" t="s">
        <v>233</v>
      </c>
      <c r="T400" s="241" t="s">
        <v>182</v>
      </c>
      <c r="U400" s="220">
        <v>0</v>
      </c>
      <c r="V400" s="220">
        <f>ROUND(E400*U400,2)</f>
        <v>0</v>
      </c>
      <c r="W400" s="220"/>
      <c r="X400" s="220" t="s">
        <v>202</v>
      </c>
      <c r="Y400" s="210"/>
      <c r="Z400" s="210"/>
      <c r="AA400" s="210"/>
      <c r="AB400" s="210"/>
      <c r="AC400" s="210"/>
      <c r="AD400" s="210"/>
      <c r="AE400" s="210"/>
      <c r="AF400" s="210"/>
      <c r="AG400" s="210" t="s">
        <v>619</v>
      </c>
      <c r="AH400" s="210"/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1" x14ac:dyDescent="0.25">
      <c r="A401" s="235">
        <v>101</v>
      </c>
      <c r="B401" s="236" t="s">
        <v>629</v>
      </c>
      <c r="C401" s="244" t="s">
        <v>630</v>
      </c>
      <c r="D401" s="237" t="s">
        <v>453</v>
      </c>
      <c r="E401" s="238">
        <v>1</v>
      </c>
      <c r="F401" s="239"/>
      <c r="G401" s="240">
        <f>ROUND(E401*F401,2)</f>
        <v>0</v>
      </c>
      <c r="H401" s="239"/>
      <c r="I401" s="240">
        <f>ROUND(E401*H401,2)</f>
        <v>0</v>
      </c>
      <c r="J401" s="239"/>
      <c r="K401" s="240">
        <f>ROUND(E401*J401,2)</f>
        <v>0</v>
      </c>
      <c r="L401" s="240">
        <v>21</v>
      </c>
      <c r="M401" s="240">
        <f>G401*(1+L401/100)</f>
        <v>0</v>
      </c>
      <c r="N401" s="238">
        <v>0</v>
      </c>
      <c r="O401" s="238">
        <f>ROUND(E401*N401,2)</f>
        <v>0</v>
      </c>
      <c r="P401" s="238">
        <v>0</v>
      </c>
      <c r="Q401" s="238">
        <f>ROUND(E401*P401,2)</f>
        <v>0</v>
      </c>
      <c r="R401" s="240"/>
      <c r="S401" s="240" t="s">
        <v>233</v>
      </c>
      <c r="T401" s="241" t="s">
        <v>182</v>
      </c>
      <c r="U401" s="220">
        <v>0</v>
      </c>
      <c r="V401" s="220">
        <f>ROUND(E401*U401,2)</f>
        <v>0</v>
      </c>
      <c r="W401" s="220"/>
      <c r="X401" s="220" t="s">
        <v>202</v>
      </c>
      <c r="Y401" s="210"/>
      <c r="Z401" s="210"/>
      <c r="AA401" s="210"/>
      <c r="AB401" s="210"/>
      <c r="AC401" s="210"/>
      <c r="AD401" s="210"/>
      <c r="AE401" s="210"/>
      <c r="AF401" s="210"/>
      <c r="AG401" s="210" t="s">
        <v>203</v>
      </c>
      <c r="AH401" s="210"/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1" x14ac:dyDescent="0.25">
      <c r="A402" s="228">
        <v>102</v>
      </c>
      <c r="B402" s="229" t="s">
        <v>631</v>
      </c>
      <c r="C402" s="245" t="s">
        <v>632</v>
      </c>
      <c r="D402" s="230" t="s">
        <v>286</v>
      </c>
      <c r="E402" s="231">
        <v>13.37</v>
      </c>
      <c r="F402" s="232"/>
      <c r="G402" s="233">
        <f>ROUND(E402*F402,2)</f>
        <v>0</v>
      </c>
      <c r="H402" s="232"/>
      <c r="I402" s="233">
        <f>ROUND(E402*H402,2)</f>
        <v>0</v>
      </c>
      <c r="J402" s="232"/>
      <c r="K402" s="233">
        <f>ROUND(E402*J402,2)</f>
        <v>0</v>
      </c>
      <c r="L402" s="233">
        <v>21</v>
      </c>
      <c r="M402" s="233">
        <f>G402*(1+L402/100)</f>
        <v>0</v>
      </c>
      <c r="N402" s="231">
        <v>0</v>
      </c>
      <c r="O402" s="231">
        <f>ROUND(E402*N402,2)</f>
        <v>0</v>
      </c>
      <c r="P402" s="231">
        <v>0</v>
      </c>
      <c r="Q402" s="231">
        <f>ROUND(E402*P402,2)</f>
        <v>0</v>
      </c>
      <c r="R402" s="233"/>
      <c r="S402" s="233" t="s">
        <v>233</v>
      </c>
      <c r="T402" s="234" t="s">
        <v>182</v>
      </c>
      <c r="U402" s="220">
        <v>0</v>
      </c>
      <c r="V402" s="220">
        <f>ROUND(E402*U402,2)</f>
        <v>0</v>
      </c>
      <c r="W402" s="220"/>
      <c r="X402" s="220" t="s">
        <v>202</v>
      </c>
      <c r="Y402" s="210"/>
      <c r="Z402" s="210"/>
      <c r="AA402" s="210"/>
      <c r="AB402" s="210"/>
      <c r="AC402" s="210"/>
      <c r="AD402" s="210"/>
      <c r="AE402" s="210"/>
      <c r="AF402" s="210"/>
      <c r="AG402" s="210" t="s">
        <v>619</v>
      </c>
      <c r="AH402" s="210"/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1" x14ac:dyDescent="0.25">
      <c r="A403" s="217"/>
      <c r="B403" s="218"/>
      <c r="C403" s="259" t="s">
        <v>633</v>
      </c>
      <c r="D403" s="249"/>
      <c r="E403" s="250">
        <v>2.37</v>
      </c>
      <c r="F403" s="220"/>
      <c r="G403" s="220"/>
      <c r="H403" s="220"/>
      <c r="I403" s="220"/>
      <c r="J403" s="220"/>
      <c r="K403" s="220"/>
      <c r="L403" s="220"/>
      <c r="M403" s="220"/>
      <c r="N403" s="219"/>
      <c r="O403" s="219"/>
      <c r="P403" s="219"/>
      <c r="Q403" s="219"/>
      <c r="R403" s="220"/>
      <c r="S403" s="220"/>
      <c r="T403" s="220"/>
      <c r="U403" s="220"/>
      <c r="V403" s="220"/>
      <c r="W403" s="220"/>
      <c r="X403" s="220"/>
      <c r="Y403" s="210"/>
      <c r="Z403" s="210"/>
      <c r="AA403" s="210"/>
      <c r="AB403" s="210"/>
      <c r="AC403" s="210"/>
      <c r="AD403" s="210"/>
      <c r="AE403" s="210"/>
      <c r="AF403" s="210"/>
      <c r="AG403" s="210" t="s">
        <v>210</v>
      </c>
      <c r="AH403" s="210">
        <v>0</v>
      </c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1" x14ac:dyDescent="0.25">
      <c r="A404" s="217"/>
      <c r="B404" s="218"/>
      <c r="C404" s="259" t="s">
        <v>634</v>
      </c>
      <c r="D404" s="249"/>
      <c r="E404" s="250">
        <v>8</v>
      </c>
      <c r="F404" s="220"/>
      <c r="G404" s="220"/>
      <c r="H404" s="220"/>
      <c r="I404" s="220"/>
      <c r="J404" s="220"/>
      <c r="K404" s="220"/>
      <c r="L404" s="220"/>
      <c r="M404" s="220"/>
      <c r="N404" s="219"/>
      <c r="O404" s="219"/>
      <c r="P404" s="219"/>
      <c r="Q404" s="219"/>
      <c r="R404" s="220"/>
      <c r="S404" s="220"/>
      <c r="T404" s="220"/>
      <c r="U404" s="220"/>
      <c r="V404" s="220"/>
      <c r="W404" s="220"/>
      <c r="X404" s="220"/>
      <c r="Y404" s="210"/>
      <c r="Z404" s="210"/>
      <c r="AA404" s="210"/>
      <c r="AB404" s="210"/>
      <c r="AC404" s="210"/>
      <c r="AD404" s="210"/>
      <c r="AE404" s="210"/>
      <c r="AF404" s="210"/>
      <c r="AG404" s="210" t="s">
        <v>210</v>
      </c>
      <c r="AH404" s="210">
        <v>0</v>
      </c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1" x14ac:dyDescent="0.25">
      <c r="A405" s="217"/>
      <c r="B405" s="218"/>
      <c r="C405" s="259" t="s">
        <v>635</v>
      </c>
      <c r="D405" s="249"/>
      <c r="E405" s="250">
        <v>3</v>
      </c>
      <c r="F405" s="220"/>
      <c r="G405" s="220"/>
      <c r="H405" s="220"/>
      <c r="I405" s="220"/>
      <c r="J405" s="220"/>
      <c r="K405" s="220"/>
      <c r="L405" s="220"/>
      <c r="M405" s="220"/>
      <c r="N405" s="219"/>
      <c r="O405" s="219"/>
      <c r="P405" s="219"/>
      <c r="Q405" s="219"/>
      <c r="R405" s="220"/>
      <c r="S405" s="220"/>
      <c r="T405" s="220"/>
      <c r="U405" s="220"/>
      <c r="V405" s="220"/>
      <c r="W405" s="220"/>
      <c r="X405" s="220"/>
      <c r="Y405" s="210"/>
      <c r="Z405" s="210"/>
      <c r="AA405" s="210"/>
      <c r="AB405" s="210"/>
      <c r="AC405" s="210"/>
      <c r="AD405" s="210"/>
      <c r="AE405" s="210"/>
      <c r="AF405" s="210"/>
      <c r="AG405" s="210" t="s">
        <v>210</v>
      </c>
      <c r="AH405" s="210">
        <v>0</v>
      </c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1" x14ac:dyDescent="0.25">
      <c r="A406" s="228">
        <v>103</v>
      </c>
      <c r="B406" s="229" t="s">
        <v>636</v>
      </c>
      <c r="C406" s="245" t="s">
        <v>637</v>
      </c>
      <c r="D406" s="230" t="s">
        <v>286</v>
      </c>
      <c r="E406" s="231">
        <v>40.299999999999997</v>
      </c>
      <c r="F406" s="232"/>
      <c r="G406" s="233">
        <f>ROUND(E406*F406,2)</f>
        <v>0</v>
      </c>
      <c r="H406" s="232"/>
      <c r="I406" s="233">
        <f>ROUND(E406*H406,2)</f>
        <v>0</v>
      </c>
      <c r="J406" s="232"/>
      <c r="K406" s="233">
        <f>ROUND(E406*J406,2)</f>
        <v>0</v>
      </c>
      <c r="L406" s="233">
        <v>21</v>
      </c>
      <c r="M406" s="233">
        <f>G406*(1+L406/100)</f>
        <v>0</v>
      </c>
      <c r="N406" s="231">
        <v>0</v>
      </c>
      <c r="O406" s="231">
        <f>ROUND(E406*N406,2)</f>
        <v>0</v>
      </c>
      <c r="P406" s="231">
        <v>0</v>
      </c>
      <c r="Q406" s="231">
        <f>ROUND(E406*P406,2)</f>
        <v>0</v>
      </c>
      <c r="R406" s="233"/>
      <c r="S406" s="233" t="s">
        <v>233</v>
      </c>
      <c r="T406" s="234" t="s">
        <v>182</v>
      </c>
      <c r="U406" s="220">
        <v>0</v>
      </c>
      <c r="V406" s="220">
        <f>ROUND(E406*U406,2)</f>
        <v>0</v>
      </c>
      <c r="W406" s="220"/>
      <c r="X406" s="220" t="s">
        <v>202</v>
      </c>
      <c r="Y406" s="210"/>
      <c r="Z406" s="210"/>
      <c r="AA406" s="210"/>
      <c r="AB406" s="210"/>
      <c r="AC406" s="210"/>
      <c r="AD406" s="210"/>
      <c r="AE406" s="210"/>
      <c r="AF406" s="210"/>
      <c r="AG406" s="210" t="s">
        <v>619</v>
      </c>
      <c r="AH406" s="210"/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1" x14ac:dyDescent="0.25">
      <c r="A407" s="217"/>
      <c r="B407" s="218"/>
      <c r="C407" s="259" t="s">
        <v>638</v>
      </c>
      <c r="D407" s="249"/>
      <c r="E407" s="250">
        <v>20.149999999999999</v>
      </c>
      <c r="F407" s="220"/>
      <c r="G407" s="220"/>
      <c r="H407" s="220"/>
      <c r="I407" s="220"/>
      <c r="J407" s="220"/>
      <c r="K407" s="220"/>
      <c r="L407" s="220"/>
      <c r="M407" s="220"/>
      <c r="N407" s="219"/>
      <c r="O407" s="219"/>
      <c r="P407" s="219"/>
      <c r="Q407" s="219"/>
      <c r="R407" s="220"/>
      <c r="S407" s="220"/>
      <c r="T407" s="220"/>
      <c r="U407" s="220"/>
      <c r="V407" s="220"/>
      <c r="W407" s="220"/>
      <c r="X407" s="220"/>
      <c r="Y407" s="210"/>
      <c r="Z407" s="210"/>
      <c r="AA407" s="210"/>
      <c r="AB407" s="210"/>
      <c r="AC407" s="210"/>
      <c r="AD407" s="210"/>
      <c r="AE407" s="210"/>
      <c r="AF407" s="210"/>
      <c r="AG407" s="210" t="s">
        <v>210</v>
      </c>
      <c r="AH407" s="210">
        <v>0</v>
      </c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1" x14ac:dyDescent="0.25">
      <c r="A408" s="217"/>
      <c r="B408" s="218"/>
      <c r="C408" s="259" t="s">
        <v>639</v>
      </c>
      <c r="D408" s="249"/>
      <c r="E408" s="250">
        <v>20.149999999999999</v>
      </c>
      <c r="F408" s="220"/>
      <c r="G408" s="220"/>
      <c r="H408" s="220"/>
      <c r="I408" s="220"/>
      <c r="J408" s="220"/>
      <c r="K408" s="220"/>
      <c r="L408" s="220"/>
      <c r="M408" s="220"/>
      <c r="N408" s="219"/>
      <c r="O408" s="219"/>
      <c r="P408" s="219"/>
      <c r="Q408" s="219"/>
      <c r="R408" s="220"/>
      <c r="S408" s="220"/>
      <c r="T408" s="220"/>
      <c r="U408" s="220"/>
      <c r="V408" s="220"/>
      <c r="W408" s="220"/>
      <c r="X408" s="220"/>
      <c r="Y408" s="210"/>
      <c r="Z408" s="210"/>
      <c r="AA408" s="210"/>
      <c r="AB408" s="210"/>
      <c r="AC408" s="210"/>
      <c r="AD408" s="210"/>
      <c r="AE408" s="210"/>
      <c r="AF408" s="210"/>
      <c r="AG408" s="210" t="s">
        <v>210</v>
      </c>
      <c r="AH408" s="210">
        <v>0</v>
      </c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x14ac:dyDescent="0.25">
      <c r="A409" s="222" t="s">
        <v>176</v>
      </c>
      <c r="B409" s="223" t="s">
        <v>120</v>
      </c>
      <c r="C409" s="243" t="s">
        <v>121</v>
      </c>
      <c r="D409" s="224"/>
      <c r="E409" s="225"/>
      <c r="F409" s="226"/>
      <c r="G409" s="226">
        <f>SUMIF(AG410:AG411,"&lt;&gt;NOR",G410:G411)</f>
        <v>0</v>
      </c>
      <c r="H409" s="226"/>
      <c r="I409" s="226">
        <f>SUM(I410:I411)</f>
        <v>0</v>
      </c>
      <c r="J409" s="226"/>
      <c r="K409" s="226">
        <f>SUM(K410:K411)</f>
        <v>0</v>
      </c>
      <c r="L409" s="226"/>
      <c r="M409" s="226">
        <f>SUM(M410:M411)</f>
        <v>0</v>
      </c>
      <c r="N409" s="225"/>
      <c r="O409" s="225">
        <f>SUM(O410:O411)</f>
        <v>0.03</v>
      </c>
      <c r="P409" s="225"/>
      <c r="Q409" s="225">
        <f>SUM(Q410:Q411)</f>
        <v>0</v>
      </c>
      <c r="R409" s="226"/>
      <c r="S409" s="226"/>
      <c r="T409" s="227"/>
      <c r="U409" s="221"/>
      <c r="V409" s="221">
        <f>SUM(V410:V411)</f>
        <v>9.3000000000000007</v>
      </c>
      <c r="W409" s="221"/>
      <c r="X409" s="221"/>
      <c r="AG409" t="s">
        <v>177</v>
      </c>
    </row>
    <row r="410" spans="1:60" outlineLevel="1" x14ac:dyDescent="0.25">
      <c r="A410" s="228">
        <v>104</v>
      </c>
      <c r="B410" s="229" t="s">
        <v>640</v>
      </c>
      <c r="C410" s="245" t="s">
        <v>641</v>
      </c>
      <c r="D410" s="230" t="s">
        <v>537</v>
      </c>
      <c r="E410" s="231">
        <v>30</v>
      </c>
      <c r="F410" s="232"/>
      <c r="G410" s="233">
        <f>ROUND(E410*F410,2)</f>
        <v>0</v>
      </c>
      <c r="H410" s="232"/>
      <c r="I410" s="233">
        <f>ROUND(E410*H410,2)</f>
        <v>0</v>
      </c>
      <c r="J410" s="232"/>
      <c r="K410" s="233">
        <f>ROUND(E410*J410,2)</f>
        <v>0</v>
      </c>
      <c r="L410" s="233">
        <v>21</v>
      </c>
      <c r="M410" s="233">
        <f>G410*(1+L410/100)</f>
        <v>0</v>
      </c>
      <c r="N410" s="231">
        <v>1.06E-3</v>
      </c>
      <c r="O410" s="231">
        <f>ROUND(E410*N410,2)</f>
        <v>0.03</v>
      </c>
      <c r="P410" s="231">
        <v>0</v>
      </c>
      <c r="Q410" s="231">
        <f>ROUND(E410*P410,2)</f>
        <v>0</v>
      </c>
      <c r="R410" s="233" t="s">
        <v>552</v>
      </c>
      <c r="S410" s="233" t="s">
        <v>181</v>
      </c>
      <c r="T410" s="234" t="s">
        <v>181</v>
      </c>
      <c r="U410" s="220">
        <v>0.31</v>
      </c>
      <c r="V410" s="220">
        <f>ROUND(E410*U410,2)</f>
        <v>9.3000000000000007</v>
      </c>
      <c r="W410" s="220"/>
      <c r="X410" s="220" t="s">
        <v>234</v>
      </c>
      <c r="Y410" s="210"/>
      <c r="Z410" s="210"/>
      <c r="AA410" s="210"/>
      <c r="AB410" s="210"/>
      <c r="AC410" s="210"/>
      <c r="AD410" s="210"/>
      <c r="AE410" s="210"/>
      <c r="AF410" s="210"/>
      <c r="AG410" s="210" t="s">
        <v>235</v>
      </c>
      <c r="AH410" s="210"/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outlineLevel="1" x14ac:dyDescent="0.25">
      <c r="A411" s="217"/>
      <c r="B411" s="218"/>
      <c r="C411" s="259" t="s">
        <v>642</v>
      </c>
      <c r="D411" s="249"/>
      <c r="E411" s="250">
        <v>30</v>
      </c>
      <c r="F411" s="220"/>
      <c r="G411" s="220"/>
      <c r="H411" s="220"/>
      <c r="I411" s="220"/>
      <c r="J411" s="220"/>
      <c r="K411" s="220"/>
      <c r="L411" s="220"/>
      <c r="M411" s="220"/>
      <c r="N411" s="219"/>
      <c r="O411" s="219"/>
      <c r="P411" s="219"/>
      <c r="Q411" s="219"/>
      <c r="R411" s="220"/>
      <c r="S411" s="220"/>
      <c r="T411" s="220"/>
      <c r="U411" s="220"/>
      <c r="V411" s="220"/>
      <c r="W411" s="220"/>
      <c r="X411" s="220"/>
      <c r="Y411" s="210"/>
      <c r="Z411" s="210"/>
      <c r="AA411" s="210"/>
      <c r="AB411" s="210"/>
      <c r="AC411" s="210"/>
      <c r="AD411" s="210"/>
      <c r="AE411" s="210"/>
      <c r="AF411" s="210"/>
      <c r="AG411" s="210" t="s">
        <v>210</v>
      </c>
      <c r="AH411" s="210">
        <v>0</v>
      </c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x14ac:dyDescent="0.25">
      <c r="A412" s="222" t="s">
        <v>176</v>
      </c>
      <c r="B412" s="223" t="s">
        <v>122</v>
      </c>
      <c r="C412" s="243" t="s">
        <v>123</v>
      </c>
      <c r="D412" s="224"/>
      <c r="E412" s="225"/>
      <c r="F412" s="226"/>
      <c r="G412" s="226">
        <f>SUMIF(AG413:AG414,"&lt;&gt;NOR",G413:G414)</f>
        <v>0</v>
      </c>
      <c r="H412" s="226"/>
      <c r="I412" s="226">
        <f>SUM(I413:I414)</f>
        <v>0</v>
      </c>
      <c r="J412" s="226"/>
      <c r="K412" s="226">
        <f>SUM(K413:K414)</f>
        <v>0</v>
      </c>
      <c r="L412" s="226"/>
      <c r="M412" s="226">
        <f>SUM(M413:M414)</f>
        <v>0</v>
      </c>
      <c r="N412" s="225"/>
      <c r="O412" s="225">
        <f>SUM(O413:O414)</f>
        <v>0</v>
      </c>
      <c r="P412" s="225"/>
      <c r="Q412" s="225">
        <f>SUM(Q413:Q414)</f>
        <v>0</v>
      </c>
      <c r="R412" s="226"/>
      <c r="S412" s="226"/>
      <c r="T412" s="227"/>
      <c r="U412" s="221"/>
      <c r="V412" s="221">
        <f>SUM(V413:V414)</f>
        <v>0</v>
      </c>
      <c r="W412" s="221"/>
      <c r="X412" s="221"/>
      <c r="AG412" t="s">
        <v>177</v>
      </c>
    </row>
    <row r="413" spans="1:60" ht="20.399999999999999" outlineLevel="1" x14ac:dyDescent="0.25">
      <c r="A413" s="235">
        <v>105</v>
      </c>
      <c r="B413" s="236" t="s">
        <v>643</v>
      </c>
      <c r="C413" s="244" t="s">
        <v>644</v>
      </c>
      <c r="D413" s="237" t="s">
        <v>200</v>
      </c>
      <c r="E413" s="238">
        <v>1</v>
      </c>
      <c r="F413" s="239"/>
      <c r="G413" s="240">
        <f>ROUND(E413*F413,2)</f>
        <v>0</v>
      </c>
      <c r="H413" s="239"/>
      <c r="I413" s="240">
        <f>ROUND(E413*H413,2)</f>
        <v>0</v>
      </c>
      <c r="J413" s="239"/>
      <c r="K413" s="240">
        <f>ROUND(E413*J413,2)</f>
        <v>0</v>
      </c>
      <c r="L413" s="240">
        <v>21</v>
      </c>
      <c r="M413" s="240">
        <f>G413*(1+L413/100)</f>
        <v>0</v>
      </c>
      <c r="N413" s="238">
        <v>0</v>
      </c>
      <c r="O413" s="238">
        <f>ROUND(E413*N413,2)</f>
        <v>0</v>
      </c>
      <c r="P413" s="238">
        <v>0</v>
      </c>
      <c r="Q413" s="238">
        <f>ROUND(E413*P413,2)</f>
        <v>0</v>
      </c>
      <c r="R413" s="240"/>
      <c r="S413" s="240" t="s">
        <v>233</v>
      </c>
      <c r="T413" s="241" t="s">
        <v>182</v>
      </c>
      <c r="U413" s="220">
        <v>0</v>
      </c>
      <c r="V413" s="220">
        <f>ROUND(E413*U413,2)</f>
        <v>0</v>
      </c>
      <c r="W413" s="220"/>
      <c r="X413" s="220" t="s">
        <v>202</v>
      </c>
      <c r="Y413" s="210"/>
      <c r="Z413" s="210"/>
      <c r="AA413" s="210"/>
      <c r="AB413" s="210"/>
      <c r="AC413" s="210"/>
      <c r="AD413" s="210"/>
      <c r="AE413" s="210"/>
      <c r="AF413" s="210"/>
      <c r="AG413" s="210" t="s">
        <v>619</v>
      </c>
      <c r="AH413" s="210"/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ht="20.399999999999999" outlineLevel="1" x14ac:dyDescent="0.25">
      <c r="A414" s="235">
        <v>106</v>
      </c>
      <c r="B414" s="236" t="s">
        <v>645</v>
      </c>
      <c r="C414" s="244" t="s">
        <v>646</v>
      </c>
      <c r="D414" s="237" t="s">
        <v>200</v>
      </c>
      <c r="E414" s="238">
        <v>1</v>
      </c>
      <c r="F414" s="239"/>
      <c r="G414" s="240">
        <f>ROUND(E414*F414,2)</f>
        <v>0</v>
      </c>
      <c r="H414" s="239"/>
      <c r="I414" s="240">
        <f>ROUND(E414*H414,2)</f>
        <v>0</v>
      </c>
      <c r="J414" s="239"/>
      <c r="K414" s="240">
        <f>ROUND(E414*J414,2)</f>
        <v>0</v>
      </c>
      <c r="L414" s="240">
        <v>21</v>
      </c>
      <c r="M414" s="240">
        <f>G414*(1+L414/100)</f>
        <v>0</v>
      </c>
      <c r="N414" s="238">
        <v>0</v>
      </c>
      <c r="O414" s="238">
        <f>ROUND(E414*N414,2)</f>
        <v>0</v>
      </c>
      <c r="P414" s="238">
        <v>0</v>
      </c>
      <c r="Q414" s="238">
        <f>ROUND(E414*P414,2)</f>
        <v>0</v>
      </c>
      <c r="R414" s="240"/>
      <c r="S414" s="240" t="s">
        <v>233</v>
      </c>
      <c r="T414" s="241" t="s">
        <v>182</v>
      </c>
      <c r="U414" s="220">
        <v>0</v>
      </c>
      <c r="V414" s="220">
        <f>ROUND(E414*U414,2)</f>
        <v>0</v>
      </c>
      <c r="W414" s="220"/>
      <c r="X414" s="220" t="s">
        <v>202</v>
      </c>
      <c r="Y414" s="210"/>
      <c r="Z414" s="210"/>
      <c r="AA414" s="210"/>
      <c r="AB414" s="210"/>
      <c r="AC414" s="210"/>
      <c r="AD414" s="210"/>
      <c r="AE414" s="210"/>
      <c r="AF414" s="210"/>
      <c r="AG414" s="210" t="s">
        <v>619</v>
      </c>
      <c r="AH414" s="210"/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x14ac:dyDescent="0.25">
      <c r="A415" s="222" t="s">
        <v>176</v>
      </c>
      <c r="B415" s="223" t="s">
        <v>124</v>
      </c>
      <c r="C415" s="243" t="s">
        <v>125</v>
      </c>
      <c r="D415" s="224"/>
      <c r="E415" s="225"/>
      <c r="F415" s="226"/>
      <c r="G415" s="226">
        <f>SUMIF(AG416:AG422,"&lt;&gt;NOR",G416:G422)</f>
        <v>0</v>
      </c>
      <c r="H415" s="226"/>
      <c r="I415" s="226">
        <f>SUM(I416:I422)</f>
        <v>0</v>
      </c>
      <c r="J415" s="226"/>
      <c r="K415" s="226">
        <f>SUM(K416:K422)</f>
        <v>0</v>
      </c>
      <c r="L415" s="226"/>
      <c r="M415" s="226">
        <f>SUM(M416:M422)</f>
        <v>0</v>
      </c>
      <c r="N415" s="225"/>
      <c r="O415" s="225">
        <f>SUM(O416:O422)</f>
        <v>0</v>
      </c>
      <c r="P415" s="225"/>
      <c r="Q415" s="225">
        <f>SUM(Q416:Q422)</f>
        <v>0</v>
      </c>
      <c r="R415" s="226"/>
      <c r="S415" s="226"/>
      <c r="T415" s="227"/>
      <c r="U415" s="221"/>
      <c r="V415" s="221">
        <f>SUM(V416:V422)</f>
        <v>0</v>
      </c>
      <c r="W415" s="221"/>
      <c r="X415" s="221"/>
      <c r="AG415" t="s">
        <v>177</v>
      </c>
    </row>
    <row r="416" spans="1:60" outlineLevel="1" x14ac:dyDescent="0.25">
      <c r="A416" s="235">
        <v>107</v>
      </c>
      <c r="B416" s="236" t="s">
        <v>647</v>
      </c>
      <c r="C416" s="244" t="s">
        <v>648</v>
      </c>
      <c r="D416" s="237" t="s">
        <v>200</v>
      </c>
      <c r="E416" s="238">
        <v>1</v>
      </c>
      <c r="F416" s="239"/>
      <c r="G416" s="240">
        <f>ROUND(E416*F416,2)</f>
        <v>0</v>
      </c>
      <c r="H416" s="239"/>
      <c r="I416" s="240">
        <f>ROUND(E416*H416,2)</f>
        <v>0</v>
      </c>
      <c r="J416" s="239"/>
      <c r="K416" s="240">
        <f>ROUND(E416*J416,2)</f>
        <v>0</v>
      </c>
      <c r="L416" s="240">
        <v>21</v>
      </c>
      <c r="M416" s="240">
        <f>G416*(1+L416/100)</f>
        <v>0</v>
      </c>
      <c r="N416" s="238">
        <v>0</v>
      </c>
      <c r="O416" s="238">
        <f>ROUND(E416*N416,2)</f>
        <v>0</v>
      </c>
      <c r="P416" s="238">
        <v>0</v>
      </c>
      <c r="Q416" s="238">
        <f>ROUND(E416*P416,2)</f>
        <v>0</v>
      </c>
      <c r="R416" s="240"/>
      <c r="S416" s="240" t="s">
        <v>233</v>
      </c>
      <c r="T416" s="241" t="s">
        <v>182</v>
      </c>
      <c r="U416" s="220">
        <v>0</v>
      </c>
      <c r="V416" s="220">
        <f>ROUND(E416*U416,2)</f>
        <v>0</v>
      </c>
      <c r="W416" s="220"/>
      <c r="X416" s="220" t="s">
        <v>202</v>
      </c>
      <c r="Y416" s="210"/>
      <c r="Z416" s="210"/>
      <c r="AA416" s="210"/>
      <c r="AB416" s="210"/>
      <c r="AC416" s="210"/>
      <c r="AD416" s="210"/>
      <c r="AE416" s="210"/>
      <c r="AF416" s="210"/>
      <c r="AG416" s="210" t="s">
        <v>203</v>
      </c>
      <c r="AH416" s="210"/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outlineLevel="1" x14ac:dyDescent="0.25">
      <c r="A417" s="235">
        <v>108</v>
      </c>
      <c r="B417" s="236" t="s">
        <v>649</v>
      </c>
      <c r="C417" s="244" t="s">
        <v>650</v>
      </c>
      <c r="D417" s="237" t="s">
        <v>200</v>
      </c>
      <c r="E417" s="238">
        <v>1</v>
      </c>
      <c r="F417" s="239"/>
      <c r="G417" s="240">
        <f>ROUND(E417*F417,2)</f>
        <v>0</v>
      </c>
      <c r="H417" s="239"/>
      <c r="I417" s="240">
        <f>ROUND(E417*H417,2)</f>
        <v>0</v>
      </c>
      <c r="J417" s="239"/>
      <c r="K417" s="240">
        <f>ROUND(E417*J417,2)</f>
        <v>0</v>
      </c>
      <c r="L417" s="240">
        <v>21</v>
      </c>
      <c r="M417" s="240">
        <f>G417*(1+L417/100)</f>
        <v>0</v>
      </c>
      <c r="N417" s="238">
        <v>0</v>
      </c>
      <c r="O417" s="238">
        <f>ROUND(E417*N417,2)</f>
        <v>0</v>
      </c>
      <c r="P417" s="238">
        <v>0</v>
      </c>
      <c r="Q417" s="238">
        <f>ROUND(E417*P417,2)</f>
        <v>0</v>
      </c>
      <c r="R417" s="240"/>
      <c r="S417" s="240" t="s">
        <v>233</v>
      </c>
      <c r="T417" s="241" t="s">
        <v>182</v>
      </c>
      <c r="U417" s="220">
        <v>0</v>
      </c>
      <c r="V417" s="220">
        <f>ROUND(E417*U417,2)</f>
        <v>0</v>
      </c>
      <c r="W417" s="220"/>
      <c r="X417" s="220" t="s">
        <v>202</v>
      </c>
      <c r="Y417" s="210"/>
      <c r="Z417" s="210"/>
      <c r="AA417" s="210"/>
      <c r="AB417" s="210"/>
      <c r="AC417" s="210"/>
      <c r="AD417" s="210"/>
      <c r="AE417" s="210"/>
      <c r="AF417" s="210"/>
      <c r="AG417" s="210" t="s">
        <v>203</v>
      </c>
      <c r="AH417" s="210"/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outlineLevel="1" x14ac:dyDescent="0.25">
      <c r="A418" s="235">
        <v>109</v>
      </c>
      <c r="B418" s="236" t="s">
        <v>651</v>
      </c>
      <c r="C418" s="244" t="s">
        <v>650</v>
      </c>
      <c r="D418" s="237" t="s">
        <v>200</v>
      </c>
      <c r="E418" s="238">
        <v>1</v>
      </c>
      <c r="F418" s="239"/>
      <c r="G418" s="240">
        <f>ROUND(E418*F418,2)</f>
        <v>0</v>
      </c>
      <c r="H418" s="239"/>
      <c r="I418" s="240">
        <f>ROUND(E418*H418,2)</f>
        <v>0</v>
      </c>
      <c r="J418" s="239"/>
      <c r="K418" s="240">
        <f>ROUND(E418*J418,2)</f>
        <v>0</v>
      </c>
      <c r="L418" s="240">
        <v>21</v>
      </c>
      <c r="M418" s="240">
        <f>G418*(1+L418/100)</f>
        <v>0</v>
      </c>
      <c r="N418" s="238">
        <v>0</v>
      </c>
      <c r="O418" s="238">
        <f>ROUND(E418*N418,2)</f>
        <v>0</v>
      </c>
      <c r="P418" s="238">
        <v>0</v>
      </c>
      <c r="Q418" s="238">
        <f>ROUND(E418*P418,2)</f>
        <v>0</v>
      </c>
      <c r="R418" s="240"/>
      <c r="S418" s="240" t="s">
        <v>233</v>
      </c>
      <c r="T418" s="241" t="s">
        <v>182</v>
      </c>
      <c r="U418" s="220">
        <v>0</v>
      </c>
      <c r="V418" s="220">
        <f>ROUND(E418*U418,2)</f>
        <v>0</v>
      </c>
      <c r="W418" s="220"/>
      <c r="X418" s="220" t="s">
        <v>202</v>
      </c>
      <c r="Y418" s="210"/>
      <c r="Z418" s="210"/>
      <c r="AA418" s="210"/>
      <c r="AB418" s="210"/>
      <c r="AC418" s="210"/>
      <c r="AD418" s="210"/>
      <c r="AE418" s="210"/>
      <c r="AF418" s="210"/>
      <c r="AG418" s="210" t="s">
        <v>203</v>
      </c>
      <c r="AH418" s="210"/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outlineLevel="1" x14ac:dyDescent="0.25">
      <c r="A419" s="235">
        <v>110</v>
      </c>
      <c r="B419" s="236" t="s">
        <v>652</v>
      </c>
      <c r="C419" s="244" t="s">
        <v>653</v>
      </c>
      <c r="D419" s="237" t="s">
        <v>200</v>
      </c>
      <c r="E419" s="238">
        <v>1</v>
      </c>
      <c r="F419" s="239"/>
      <c r="G419" s="240">
        <f>ROUND(E419*F419,2)</f>
        <v>0</v>
      </c>
      <c r="H419" s="239"/>
      <c r="I419" s="240">
        <f>ROUND(E419*H419,2)</f>
        <v>0</v>
      </c>
      <c r="J419" s="239"/>
      <c r="K419" s="240">
        <f>ROUND(E419*J419,2)</f>
        <v>0</v>
      </c>
      <c r="L419" s="240">
        <v>21</v>
      </c>
      <c r="M419" s="240">
        <f>G419*(1+L419/100)</f>
        <v>0</v>
      </c>
      <c r="N419" s="238">
        <v>0</v>
      </c>
      <c r="O419" s="238">
        <f>ROUND(E419*N419,2)</f>
        <v>0</v>
      </c>
      <c r="P419" s="238">
        <v>0</v>
      </c>
      <c r="Q419" s="238">
        <f>ROUND(E419*P419,2)</f>
        <v>0</v>
      </c>
      <c r="R419" s="240"/>
      <c r="S419" s="240" t="s">
        <v>233</v>
      </c>
      <c r="T419" s="241" t="s">
        <v>182</v>
      </c>
      <c r="U419" s="220">
        <v>0</v>
      </c>
      <c r="V419" s="220">
        <f>ROUND(E419*U419,2)</f>
        <v>0</v>
      </c>
      <c r="W419" s="220"/>
      <c r="X419" s="220" t="s">
        <v>202</v>
      </c>
      <c r="Y419" s="210"/>
      <c r="Z419" s="210"/>
      <c r="AA419" s="210"/>
      <c r="AB419" s="210"/>
      <c r="AC419" s="210"/>
      <c r="AD419" s="210"/>
      <c r="AE419" s="210"/>
      <c r="AF419" s="210"/>
      <c r="AG419" s="210" t="s">
        <v>203</v>
      </c>
      <c r="AH419" s="210"/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outlineLevel="1" x14ac:dyDescent="0.25">
      <c r="A420" s="235">
        <v>111</v>
      </c>
      <c r="B420" s="236" t="s">
        <v>654</v>
      </c>
      <c r="C420" s="244" t="s">
        <v>655</v>
      </c>
      <c r="D420" s="237" t="s">
        <v>200</v>
      </c>
      <c r="E420" s="238">
        <v>5</v>
      </c>
      <c r="F420" s="239"/>
      <c r="G420" s="240">
        <f>ROUND(E420*F420,2)</f>
        <v>0</v>
      </c>
      <c r="H420" s="239"/>
      <c r="I420" s="240">
        <f>ROUND(E420*H420,2)</f>
        <v>0</v>
      </c>
      <c r="J420" s="239"/>
      <c r="K420" s="240">
        <f>ROUND(E420*J420,2)</f>
        <v>0</v>
      </c>
      <c r="L420" s="240">
        <v>21</v>
      </c>
      <c r="M420" s="240">
        <f>G420*(1+L420/100)</f>
        <v>0</v>
      </c>
      <c r="N420" s="238">
        <v>0</v>
      </c>
      <c r="O420" s="238">
        <f>ROUND(E420*N420,2)</f>
        <v>0</v>
      </c>
      <c r="P420" s="238">
        <v>0</v>
      </c>
      <c r="Q420" s="238">
        <f>ROUND(E420*P420,2)</f>
        <v>0</v>
      </c>
      <c r="R420" s="240"/>
      <c r="S420" s="240" t="s">
        <v>233</v>
      </c>
      <c r="T420" s="241" t="s">
        <v>182</v>
      </c>
      <c r="U420" s="220">
        <v>0</v>
      </c>
      <c r="V420" s="220">
        <f>ROUND(E420*U420,2)</f>
        <v>0</v>
      </c>
      <c r="W420" s="220"/>
      <c r="X420" s="220" t="s">
        <v>202</v>
      </c>
      <c r="Y420" s="210"/>
      <c r="Z420" s="210"/>
      <c r="AA420" s="210"/>
      <c r="AB420" s="210"/>
      <c r="AC420" s="210"/>
      <c r="AD420" s="210"/>
      <c r="AE420" s="210"/>
      <c r="AF420" s="210"/>
      <c r="AG420" s="210" t="s">
        <v>203</v>
      </c>
      <c r="AH420" s="210"/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outlineLevel="1" x14ac:dyDescent="0.25">
      <c r="A421" s="235">
        <v>112</v>
      </c>
      <c r="B421" s="236" t="s">
        <v>656</v>
      </c>
      <c r="C421" s="244" t="s">
        <v>657</v>
      </c>
      <c r="D421" s="237" t="s">
        <v>200</v>
      </c>
      <c r="E421" s="238">
        <v>1</v>
      </c>
      <c r="F421" s="239"/>
      <c r="G421" s="240">
        <f>ROUND(E421*F421,2)</f>
        <v>0</v>
      </c>
      <c r="H421" s="239"/>
      <c r="I421" s="240">
        <f>ROUND(E421*H421,2)</f>
        <v>0</v>
      </c>
      <c r="J421" s="239"/>
      <c r="K421" s="240">
        <f>ROUND(E421*J421,2)</f>
        <v>0</v>
      </c>
      <c r="L421" s="240">
        <v>21</v>
      </c>
      <c r="M421" s="240">
        <f>G421*(1+L421/100)</f>
        <v>0</v>
      </c>
      <c r="N421" s="238">
        <v>0</v>
      </c>
      <c r="O421" s="238">
        <f>ROUND(E421*N421,2)</f>
        <v>0</v>
      </c>
      <c r="P421" s="238">
        <v>0</v>
      </c>
      <c r="Q421" s="238">
        <f>ROUND(E421*P421,2)</f>
        <v>0</v>
      </c>
      <c r="R421" s="240"/>
      <c r="S421" s="240" t="s">
        <v>233</v>
      </c>
      <c r="T421" s="241" t="s">
        <v>182</v>
      </c>
      <c r="U421" s="220">
        <v>0</v>
      </c>
      <c r="V421" s="220">
        <f>ROUND(E421*U421,2)</f>
        <v>0</v>
      </c>
      <c r="W421" s="220"/>
      <c r="X421" s="220" t="s">
        <v>202</v>
      </c>
      <c r="Y421" s="210"/>
      <c r="Z421" s="210"/>
      <c r="AA421" s="210"/>
      <c r="AB421" s="210"/>
      <c r="AC421" s="210"/>
      <c r="AD421" s="210"/>
      <c r="AE421" s="210"/>
      <c r="AF421" s="210"/>
      <c r="AG421" s="210" t="s">
        <v>203</v>
      </c>
      <c r="AH421" s="210"/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outlineLevel="1" x14ac:dyDescent="0.25">
      <c r="A422" s="235">
        <v>113</v>
      </c>
      <c r="B422" s="236" t="s">
        <v>658</v>
      </c>
      <c r="C422" s="244" t="s">
        <v>659</v>
      </c>
      <c r="D422" s="237" t="s">
        <v>200</v>
      </c>
      <c r="E422" s="238">
        <v>1</v>
      </c>
      <c r="F422" s="239"/>
      <c r="G422" s="240">
        <f>ROUND(E422*F422,2)</f>
        <v>0</v>
      </c>
      <c r="H422" s="239"/>
      <c r="I422" s="240">
        <f>ROUND(E422*H422,2)</f>
        <v>0</v>
      </c>
      <c r="J422" s="239"/>
      <c r="K422" s="240">
        <f>ROUND(E422*J422,2)</f>
        <v>0</v>
      </c>
      <c r="L422" s="240">
        <v>21</v>
      </c>
      <c r="M422" s="240">
        <f>G422*(1+L422/100)</f>
        <v>0</v>
      </c>
      <c r="N422" s="238">
        <v>0</v>
      </c>
      <c r="O422" s="238">
        <f>ROUND(E422*N422,2)</f>
        <v>0</v>
      </c>
      <c r="P422" s="238">
        <v>0</v>
      </c>
      <c r="Q422" s="238">
        <f>ROUND(E422*P422,2)</f>
        <v>0</v>
      </c>
      <c r="R422" s="240"/>
      <c r="S422" s="240" t="s">
        <v>233</v>
      </c>
      <c r="T422" s="241" t="s">
        <v>182</v>
      </c>
      <c r="U422" s="220">
        <v>0</v>
      </c>
      <c r="V422" s="220">
        <f>ROUND(E422*U422,2)</f>
        <v>0</v>
      </c>
      <c r="W422" s="220"/>
      <c r="X422" s="220" t="s">
        <v>202</v>
      </c>
      <c r="Y422" s="210"/>
      <c r="Z422" s="210"/>
      <c r="AA422" s="210"/>
      <c r="AB422" s="210"/>
      <c r="AC422" s="210"/>
      <c r="AD422" s="210"/>
      <c r="AE422" s="210"/>
      <c r="AF422" s="210"/>
      <c r="AG422" s="210" t="s">
        <v>203</v>
      </c>
      <c r="AH422" s="210"/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x14ac:dyDescent="0.25">
      <c r="A423" s="222" t="s">
        <v>176</v>
      </c>
      <c r="B423" s="223" t="s">
        <v>126</v>
      </c>
      <c r="C423" s="243" t="s">
        <v>127</v>
      </c>
      <c r="D423" s="224"/>
      <c r="E423" s="225"/>
      <c r="F423" s="226"/>
      <c r="G423" s="226">
        <f>SUMIF(AG424:AG484,"&lt;&gt;NOR",G424:G484)</f>
        <v>0</v>
      </c>
      <c r="H423" s="226"/>
      <c r="I423" s="226">
        <f>SUM(I424:I484)</f>
        <v>0</v>
      </c>
      <c r="J423" s="226"/>
      <c r="K423" s="226">
        <f>SUM(K424:K484)</f>
        <v>0</v>
      </c>
      <c r="L423" s="226"/>
      <c r="M423" s="226">
        <f>SUM(M424:M484)</f>
        <v>0</v>
      </c>
      <c r="N423" s="225"/>
      <c r="O423" s="225">
        <f>SUM(O424:O484)</f>
        <v>1.82</v>
      </c>
      <c r="P423" s="225"/>
      <c r="Q423" s="225">
        <f>SUM(Q424:Q484)</f>
        <v>0</v>
      </c>
      <c r="R423" s="226"/>
      <c r="S423" s="226"/>
      <c r="T423" s="227"/>
      <c r="U423" s="221"/>
      <c r="V423" s="221">
        <f>SUM(V424:V484)</f>
        <v>159.99999999999997</v>
      </c>
      <c r="W423" s="221"/>
      <c r="X423" s="221"/>
      <c r="AG423" t="s">
        <v>177</v>
      </c>
    </row>
    <row r="424" spans="1:60" outlineLevel="1" x14ac:dyDescent="0.25">
      <c r="A424" s="228">
        <v>114</v>
      </c>
      <c r="B424" s="229" t="s">
        <v>660</v>
      </c>
      <c r="C424" s="245" t="s">
        <v>661</v>
      </c>
      <c r="D424" s="230" t="s">
        <v>213</v>
      </c>
      <c r="E424" s="231">
        <v>45.58</v>
      </c>
      <c r="F424" s="232"/>
      <c r="G424" s="233">
        <f>ROUND(E424*F424,2)</f>
        <v>0</v>
      </c>
      <c r="H424" s="232"/>
      <c r="I424" s="233">
        <f>ROUND(E424*H424,2)</f>
        <v>0</v>
      </c>
      <c r="J424" s="232"/>
      <c r="K424" s="233">
        <f>ROUND(E424*J424,2)</f>
        <v>0</v>
      </c>
      <c r="L424" s="233">
        <v>21</v>
      </c>
      <c r="M424" s="233">
        <f>G424*(1+L424/100)</f>
        <v>0</v>
      </c>
      <c r="N424" s="231">
        <v>2.1000000000000001E-4</v>
      </c>
      <c r="O424" s="231">
        <f>ROUND(E424*N424,2)</f>
        <v>0.01</v>
      </c>
      <c r="P424" s="231">
        <v>0</v>
      </c>
      <c r="Q424" s="231">
        <f>ROUND(E424*P424,2)</f>
        <v>0</v>
      </c>
      <c r="R424" s="233" t="s">
        <v>662</v>
      </c>
      <c r="S424" s="233" t="s">
        <v>181</v>
      </c>
      <c r="T424" s="234" t="s">
        <v>181</v>
      </c>
      <c r="U424" s="220">
        <v>0.05</v>
      </c>
      <c r="V424" s="220">
        <f>ROUND(E424*U424,2)</f>
        <v>2.2799999999999998</v>
      </c>
      <c r="W424" s="220"/>
      <c r="X424" s="220" t="s">
        <v>202</v>
      </c>
      <c r="Y424" s="210"/>
      <c r="Z424" s="210"/>
      <c r="AA424" s="210"/>
      <c r="AB424" s="210"/>
      <c r="AC424" s="210"/>
      <c r="AD424" s="210"/>
      <c r="AE424" s="210"/>
      <c r="AF424" s="210"/>
      <c r="AG424" s="210" t="s">
        <v>203</v>
      </c>
      <c r="AH424" s="210"/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outlineLevel="1" x14ac:dyDescent="0.25">
      <c r="A425" s="217"/>
      <c r="B425" s="218"/>
      <c r="C425" s="259" t="s">
        <v>663</v>
      </c>
      <c r="D425" s="249"/>
      <c r="E425" s="250">
        <v>45.58</v>
      </c>
      <c r="F425" s="220"/>
      <c r="G425" s="220"/>
      <c r="H425" s="220"/>
      <c r="I425" s="220"/>
      <c r="J425" s="220"/>
      <c r="K425" s="220"/>
      <c r="L425" s="220"/>
      <c r="M425" s="220"/>
      <c r="N425" s="219"/>
      <c r="O425" s="219"/>
      <c r="P425" s="219"/>
      <c r="Q425" s="219"/>
      <c r="R425" s="220"/>
      <c r="S425" s="220"/>
      <c r="T425" s="220"/>
      <c r="U425" s="220"/>
      <c r="V425" s="220"/>
      <c r="W425" s="220"/>
      <c r="X425" s="220"/>
      <c r="Y425" s="210"/>
      <c r="Z425" s="210"/>
      <c r="AA425" s="210"/>
      <c r="AB425" s="210"/>
      <c r="AC425" s="210"/>
      <c r="AD425" s="210"/>
      <c r="AE425" s="210"/>
      <c r="AF425" s="210"/>
      <c r="AG425" s="210" t="s">
        <v>210</v>
      </c>
      <c r="AH425" s="210">
        <v>5</v>
      </c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ht="20.399999999999999" outlineLevel="1" x14ac:dyDescent="0.25">
      <c r="A426" s="228">
        <v>115</v>
      </c>
      <c r="B426" s="229" t="s">
        <v>664</v>
      </c>
      <c r="C426" s="245" t="s">
        <v>665</v>
      </c>
      <c r="D426" s="230" t="s">
        <v>286</v>
      </c>
      <c r="E426" s="231">
        <v>226.73</v>
      </c>
      <c r="F426" s="232"/>
      <c r="G426" s="233">
        <f>ROUND(E426*F426,2)</f>
        <v>0</v>
      </c>
      <c r="H426" s="232"/>
      <c r="I426" s="233">
        <f>ROUND(E426*H426,2)</f>
        <v>0</v>
      </c>
      <c r="J426" s="232"/>
      <c r="K426" s="233">
        <f>ROUND(E426*J426,2)</f>
        <v>0</v>
      </c>
      <c r="L426" s="233">
        <v>21</v>
      </c>
      <c r="M426" s="233">
        <f>G426*(1+L426/100)</f>
        <v>0</v>
      </c>
      <c r="N426" s="231">
        <v>3.2000000000000003E-4</v>
      </c>
      <c r="O426" s="231">
        <f>ROUND(E426*N426,2)</f>
        <v>7.0000000000000007E-2</v>
      </c>
      <c r="P426" s="231">
        <v>0</v>
      </c>
      <c r="Q426" s="231">
        <f>ROUND(E426*P426,2)</f>
        <v>0</v>
      </c>
      <c r="R426" s="233" t="s">
        <v>662</v>
      </c>
      <c r="S426" s="233" t="s">
        <v>181</v>
      </c>
      <c r="T426" s="234" t="s">
        <v>181</v>
      </c>
      <c r="U426" s="220">
        <v>0.24</v>
      </c>
      <c r="V426" s="220">
        <f>ROUND(E426*U426,2)</f>
        <v>54.42</v>
      </c>
      <c r="W426" s="220"/>
      <c r="X426" s="220" t="s">
        <v>202</v>
      </c>
      <c r="Y426" s="210"/>
      <c r="Z426" s="210"/>
      <c r="AA426" s="210"/>
      <c r="AB426" s="210"/>
      <c r="AC426" s="210"/>
      <c r="AD426" s="210"/>
      <c r="AE426" s="210"/>
      <c r="AF426" s="210"/>
      <c r="AG426" s="210" t="s">
        <v>203</v>
      </c>
      <c r="AH426" s="210"/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outlineLevel="1" x14ac:dyDescent="0.25">
      <c r="A427" s="217"/>
      <c r="B427" s="218"/>
      <c r="C427" s="259" t="s">
        <v>666</v>
      </c>
      <c r="D427" s="249"/>
      <c r="E427" s="250">
        <v>17.100000000000001</v>
      </c>
      <c r="F427" s="220"/>
      <c r="G427" s="220"/>
      <c r="H427" s="220"/>
      <c r="I427" s="220"/>
      <c r="J427" s="220"/>
      <c r="K427" s="220"/>
      <c r="L427" s="220"/>
      <c r="M427" s="220"/>
      <c r="N427" s="219"/>
      <c r="O427" s="219"/>
      <c r="P427" s="219"/>
      <c r="Q427" s="219"/>
      <c r="R427" s="220"/>
      <c r="S427" s="220"/>
      <c r="T427" s="220"/>
      <c r="U427" s="220"/>
      <c r="V427" s="220"/>
      <c r="W427" s="220"/>
      <c r="X427" s="220"/>
      <c r="Y427" s="210"/>
      <c r="Z427" s="210"/>
      <c r="AA427" s="210"/>
      <c r="AB427" s="210"/>
      <c r="AC427" s="210"/>
      <c r="AD427" s="210"/>
      <c r="AE427" s="210"/>
      <c r="AF427" s="210"/>
      <c r="AG427" s="210" t="s">
        <v>210</v>
      </c>
      <c r="AH427" s="210">
        <v>0</v>
      </c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outlineLevel="1" x14ac:dyDescent="0.25">
      <c r="A428" s="217"/>
      <c r="B428" s="218"/>
      <c r="C428" s="259" t="s">
        <v>667</v>
      </c>
      <c r="D428" s="249"/>
      <c r="E428" s="250">
        <v>35.450000000000003</v>
      </c>
      <c r="F428" s="220"/>
      <c r="G428" s="220"/>
      <c r="H428" s="220"/>
      <c r="I428" s="220"/>
      <c r="J428" s="220"/>
      <c r="K428" s="220"/>
      <c r="L428" s="220"/>
      <c r="M428" s="220"/>
      <c r="N428" s="219"/>
      <c r="O428" s="219"/>
      <c r="P428" s="219"/>
      <c r="Q428" s="219"/>
      <c r="R428" s="220"/>
      <c r="S428" s="220"/>
      <c r="T428" s="220"/>
      <c r="U428" s="220"/>
      <c r="V428" s="220"/>
      <c r="W428" s="220"/>
      <c r="X428" s="220"/>
      <c r="Y428" s="210"/>
      <c r="Z428" s="210"/>
      <c r="AA428" s="210"/>
      <c r="AB428" s="210"/>
      <c r="AC428" s="210"/>
      <c r="AD428" s="210"/>
      <c r="AE428" s="210"/>
      <c r="AF428" s="210"/>
      <c r="AG428" s="210" t="s">
        <v>210</v>
      </c>
      <c r="AH428" s="210">
        <v>0</v>
      </c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outlineLevel="1" x14ac:dyDescent="0.25">
      <c r="A429" s="217"/>
      <c r="B429" s="218"/>
      <c r="C429" s="259" t="s">
        <v>668</v>
      </c>
      <c r="D429" s="249"/>
      <c r="E429" s="250">
        <v>17.239999999999998</v>
      </c>
      <c r="F429" s="220"/>
      <c r="G429" s="220"/>
      <c r="H429" s="220"/>
      <c r="I429" s="220"/>
      <c r="J429" s="220"/>
      <c r="K429" s="220"/>
      <c r="L429" s="220"/>
      <c r="M429" s="220"/>
      <c r="N429" s="219"/>
      <c r="O429" s="219"/>
      <c r="P429" s="219"/>
      <c r="Q429" s="219"/>
      <c r="R429" s="220"/>
      <c r="S429" s="220"/>
      <c r="T429" s="220"/>
      <c r="U429" s="220"/>
      <c r="V429" s="220"/>
      <c r="W429" s="220"/>
      <c r="X429" s="220"/>
      <c r="Y429" s="210"/>
      <c r="Z429" s="210"/>
      <c r="AA429" s="210"/>
      <c r="AB429" s="210"/>
      <c r="AC429" s="210"/>
      <c r="AD429" s="210"/>
      <c r="AE429" s="210"/>
      <c r="AF429" s="210"/>
      <c r="AG429" s="210" t="s">
        <v>210</v>
      </c>
      <c r="AH429" s="210">
        <v>0</v>
      </c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outlineLevel="1" x14ac:dyDescent="0.25">
      <c r="A430" s="217"/>
      <c r="B430" s="218"/>
      <c r="C430" s="259" t="s">
        <v>669</v>
      </c>
      <c r="D430" s="249"/>
      <c r="E430" s="250">
        <v>19.3</v>
      </c>
      <c r="F430" s="220"/>
      <c r="G430" s="220"/>
      <c r="H430" s="220"/>
      <c r="I430" s="220"/>
      <c r="J430" s="220"/>
      <c r="K430" s="220"/>
      <c r="L430" s="220"/>
      <c r="M430" s="220"/>
      <c r="N430" s="219"/>
      <c r="O430" s="219"/>
      <c r="P430" s="219"/>
      <c r="Q430" s="219"/>
      <c r="R430" s="220"/>
      <c r="S430" s="220"/>
      <c r="T430" s="220"/>
      <c r="U430" s="220"/>
      <c r="V430" s="220"/>
      <c r="W430" s="220"/>
      <c r="X430" s="220"/>
      <c r="Y430" s="210"/>
      <c r="Z430" s="210"/>
      <c r="AA430" s="210"/>
      <c r="AB430" s="210"/>
      <c r="AC430" s="210"/>
      <c r="AD430" s="210"/>
      <c r="AE430" s="210"/>
      <c r="AF430" s="210"/>
      <c r="AG430" s="210" t="s">
        <v>210</v>
      </c>
      <c r="AH430" s="210">
        <v>0</v>
      </c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outlineLevel="1" x14ac:dyDescent="0.25">
      <c r="A431" s="217"/>
      <c r="B431" s="218"/>
      <c r="C431" s="259" t="s">
        <v>670</v>
      </c>
      <c r="D431" s="249"/>
      <c r="E431" s="250">
        <v>5.62</v>
      </c>
      <c r="F431" s="220"/>
      <c r="G431" s="220"/>
      <c r="H431" s="220"/>
      <c r="I431" s="220"/>
      <c r="J431" s="220"/>
      <c r="K431" s="220"/>
      <c r="L431" s="220"/>
      <c r="M431" s="220"/>
      <c r="N431" s="219"/>
      <c r="O431" s="219"/>
      <c r="P431" s="219"/>
      <c r="Q431" s="219"/>
      <c r="R431" s="220"/>
      <c r="S431" s="220"/>
      <c r="T431" s="220"/>
      <c r="U431" s="220"/>
      <c r="V431" s="220"/>
      <c r="W431" s="220"/>
      <c r="X431" s="220"/>
      <c r="Y431" s="210"/>
      <c r="Z431" s="210"/>
      <c r="AA431" s="210"/>
      <c r="AB431" s="210"/>
      <c r="AC431" s="210"/>
      <c r="AD431" s="210"/>
      <c r="AE431" s="210"/>
      <c r="AF431" s="210"/>
      <c r="AG431" s="210" t="s">
        <v>210</v>
      </c>
      <c r="AH431" s="210">
        <v>0</v>
      </c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outlineLevel="1" x14ac:dyDescent="0.25">
      <c r="A432" s="217"/>
      <c r="B432" s="218"/>
      <c r="C432" s="259" t="s">
        <v>671</v>
      </c>
      <c r="D432" s="249"/>
      <c r="E432" s="250">
        <v>7.5</v>
      </c>
      <c r="F432" s="220"/>
      <c r="G432" s="220"/>
      <c r="H432" s="220"/>
      <c r="I432" s="220"/>
      <c r="J432" s="220"/>
      <c r="K432" s="220"/>
      <c r="L432" s="220"/>
      <c r="M432" s="220"/>
      <c r="N432" s="219"/>
      <c r="O432" s="219"/>
      <c r="P432" s="219"/>
      <c r="Q432" s="219"/>
      <c r="R432" s="220"/>
      <c r="S432" s="220"/>
      <c r="T432" s="220"/>
      <c r="U432" s="220"/>
      <c r="V432" s="220"/>
      <c r="W432" s="220"/>
      <c r="X432" s="220"/>
      <c r="Y432" s="210"/>
      <c r="Z432" s="210"/>
      <c r="AA432" s="210"/>
      <c r="AB432" s="210"/>
      <c r="AC432" s="210"/>
      <c r="AD432" s="210"/>
      <c r="AE432" s="210"/>
      <c r="AF432" s="210"/>
      <c r="AG432" s="210" t="s">
        <v>210</v>
      </c>
      <c r="AH432" s="210">
        <v>0</v>
      </c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outlineLevel="1" x14ac:dyDescent="0.25">
      <c r="A433" s="217"/>
      <c r="B433" s="218"/>
      <c r="C433" s="259" t="s">
        <v>672</v>
      </c>
      <c r="D433" s="249"/>
      <c r="E433" s="250">
        <v>17.14</v>
      </c>
      <c r="F433" s="220"/>
      <c r="G433" s="220"/>
      <c r="H433" s="220"/>
      <c r="I433" s="220"/>
      <c r="J433" s="220"/>
      <c r="K433" s="220"/>
      <c r="L433" s="220"/>
      <c r="M433" s="220"/>
      <c r="N433" s="219"/>
      <c r="O433" s="219"/>
      <c r="P433" s="219"/>
      <c r="Q433" s="219"/>
      <c r="R433" s="220"/>
      <c r="S433" s="220"/>
      <c r="T433" s="220"/>
      <c r="U433" s="220"/>
      <c r="V433" s="220"/>
      <c r="W433" s="220"/>
      <c r="X433" s="220"/>
      <c r="Y433" s="210"/>
      <c r="Z433" s="210"/>
      <c r="AA433" s="210"/>
      <c r="AB433" s="210"/>
      <c r="AC433" s="210"/>
      <c r="AD433" s="210"/>
      <c r="AE433" s="210"/>
      <c r="AF433" s="210"/>
      <c r="AG433" s="210" t="s">
        <v>210</v>
      </c>
      <c r="AH433" s="210">
        <v>0</v>
      </c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outlineLevel="1" x14ac:dyDescent="0.25">
      <c r="A434" s="217"/>
      <c r="B434" s="218"/>
      <c r="C434" s="259" t="s">
        <v>673</v>
      </c>
      <c r="D434" s="249"/>
      <c r="E434" s="250">
        <v>16.2</v>
      </c>
      <c r="F434" s="220"/>
      <c r="G434" s="220"/>
      <c r="H434" s="220"/>
      <c r="I434" s="220"/>
      <c r="J434" s="220"/>
      <c r="K434" s="220"/>
      <c r="L434" s="220"/>
      <c r="M434" s="220"/>
      <c r="N434" s="219"/>
      <c r="O434" s="219"/>
      <c r="P434" s="219"/>
      <c r="Q434" s="219"/>
      <c r="R434" s="220"/>
      <c r="S434" s="220"/>
      <c r="T434" s="220"/>
      <c r="U434" s="220"/>
      <c r="V434" s="220"/>
      <c r="W434" s="220"/>
      <c r="X434" s="220"/>
      <c r="Y434" s="210"/>
      <c r="Z434" s="210"/>
      <c r="AA434" s="210"/>
      <c r="AB434" s="210"/>
      <c r="AC434" s="210"/>
      <c r="AD434" s="210"/>
      <c r="AE434" s="210"/>
      <c r="AF434" s="210"/>
      <c r="AG434" s="210" t="s">
        <v>210</v>
      </c>
      <c r="AH434" s="210">
        <v>0</v>
      </c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outlineLevel="1" x14ac:dyDescent="0.25">
      <c r="A435" s="217"/>
      <c r="B435" s="218"/>
      <c r="C435" s="259" t="s">
        <v>674</v>
      </c>
      <c r="D435" s="249"/>
      <c r="E435" s="250">
        <v>16.2</v>
      </c>
      <c r="F435" s="220"/>
      <c r="G435" s="220"/>
      <c r="H435" s="220"/>
      <c r="I435" s="220"/>
      <c r="J435" s="220"/>
      <c r="K435" s="220"/>
      <c r="L435" s="220"/>
      <c r="M435" s="220"/>
      <c r="N435" s="219"/>
      <c r="O435" s="219"/>
      <c r="P435" s="219"/>
      <c r="Q435" s="219"/>
      <c r="R435" s="220"/>
      <c r="S435" s="220"/>
      <c r="T435" s="220"/>
      <c r="U435" s="220"/>
      <c r="V435" s="220"/>
      <c r="W435" s="220"/>
      <c r="X435" s="220"/>
      <c r="Y435" s="210"/>
      <c r="Z435" s="210"/>
      <c r="AA435" s="210"/>
      <c r="AB435" s="210"/>
      <c r="AC435" s="210"/>
      <c r="AD435" s="210"/>
      <c r="AE435" s="210"/>
      <c r="AF435" s="210"/>
      <c r="AG435" s="210" t="s">
        <v>210</v>
      </c>
      <c r="AH435" s="210">
        <v>0</v>
      </c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outlineLevel="1" x14ac:dyDescent="0.25">
      <c r="A436" s="217"/>
      <c r="B436" s="218"/>
      <c r="C436" s="259" t="s">
        <v>675</v>
      </c>
      <c r="D436" s="249"/>
      <c r="E436" s="250">
        <v>16.2</v>
      </c>
      <c r="F436" s="220"/>
      <c r="G436" s="220"/>
      <c r="H436" s="220"/>
      <c r="I436" s="220"/>
      <c r="J436" s="220"/>
      <c r="K436" s="220"/>
      <c r="L436" s="220"/>
      <c r="M436" s="220"/>
      <c r="N436" s="219"/>
      <c r="O436" s="219"/>
      <c r="P436" s="219"/>
      <c r="Q436" s="219"/>
      <c r="R436" s="220"/>
      <c r="S436" s="220"/>
      <c r="T436" s="220"/>
      <c r="U436" s="220"/>
      <c r="V436" s="220"/>
      <c r="W436" s="220"/>
      <c r="X436" s="220"/>
      <c r="Y436" s="210"/>
      <c r="Z436" s="210"/>
      <c r="AA436" s="210"/>
      <c r="AB436" s="210"/>
      <c r="AC436" s="210"/>
      <c r="AD436" s="210"/>
      <c r="AE436" s="210"/>
      <c r="AF436" s="210"/>
      <c r="AG436" s="210" t="s">
        <v>210</v>
      </c>
      <c r="AH436" s="210">
        <v>0</v>
      </c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outlineLevel="1" x14ac:dyDescent="0.25">
      <c r="A437" s="217"/>
      <c r="B437" s="218"/>
      <c r="C437" s="259" t="s">
        <v>676</v>
      </c>
      <c r="D437" s="249"/>
      <c r="E437" s="250">
        <v>17.260000000000002</v>
      </c>
      <c r="F437" s="220"/>
      <c r="G437" s="220"/>
      <c r="H437" s="220"/>
      <c r="I437" s="220"/>
      <c r="J437" s="220"/>
      <c r="K437" s="220"/>
      <c r="L437" s="220"/>
      <c r="M437" s="220"/>
      <c r="N437" s="219"/>
      <c r="O437" s="219"/>
      <c r="P437" s="219"/>
      <c r="Q437" s="219"/>
      <c r="R437" s="220"/>
      <c r="S437" s="220"/>
      <c r="T437" s="220"/>
      <c r="U437" s="220"/>
      <c r="V437" s="220"/>
      <c r="W437" s="220"/>
      <c r="X437" s="220"/>
      <c r="Y437" s="210"/>
      <c r="Z437" s="210"/>
      <c r="AA437" s="210"/>
      <c r="AB437" s="210"/>
      <c r="AC437" s="210"/>
      <c r="AD437" s="210"/>
      <c r="AE437" s="210"/>
      <c r="AF437" s="210"/>
      <c r="AG437" s="210" t="s">
        <v>210</v>
      </c>
      <c r="AH437" s="210">
        <v>0</v>
      </c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outlineLevel="1" x14ac:dyDescent="0.25">
      <c r="A438" s="217"/>
      <c r="B438" s="218"/>
      <c r="C438" s="259" t="s">
        <v>677</v>
      </c>
      <c r="D438" s="249"/>
      <c r="E438" s="250">
        <v>9.16</v>
      </c>
      <c r="F438" s="220"/>
      <c r="G438" s="220"/>
      <c r="H438" s="220"/>
      <c r="I438" s="220"/>
      <c r="J438" s="220"/>
      <c r="K438" s="220"/>
      <c r="L438" s="220"/>
      <c r="M438" s="220"/>
      <c r="N438" s="219"/>
      <c r="O438" s="219"/>
      <c r="P438" s="219"/>
      <c r="Q438" s="219"/>
      <c r="R438" s="220"/>
      <c r="S438" s="220"/>
      <c r="T438" s="220"/>
      <c r="U438" s="220"/>
      <c r="V438" s="220"/>
      <c r="W438" s="220"/>
      <c r="X438" s="220"/>
      <c r="Y438" s="210"/>
      <c r="Z438" s="210"/>
      <c r="AA438" s="210"/>
      <c r="AB438" s="210"/>
      <c r="AC438" s="210"/>
      <c r="AD438" s="210"/>
      <c r="AE438" s="210"/>
      <c r="AF438" s="210"/>
      <c r="AG438" s="210" t="s">
        <v>210</v>
      </c>
      <c r="AH438" s="210">
        <v>0</v>
      </c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outlineLevel="1" x14ac:dyDescent="0.25">
      <c r="A439" s="217"/>
      <c r="B439" s="218"/>
      <c r="C439" s="259" t="s">
        <v>678</v>
      </c>
      <c r="D439" s="249"/>
      <c r="E439" s="250">
        <v>9.26</v>
      </c>
      <c r="F439" s="220"/>
      <c r="G439" s="220"/>
      <c r="H439" s="220"/>
      <c r="I439" s="220"/>
      <c r="J439" s="220"/>
      <c r="K439" s="220"/>
      <c r="L439" s="220"/>
      <c r="M439" s="220"/>
      <c r="N439" s="219"/>
      <c r="O439" s="219"/>
      <c r="P439" s="219"/>
      <c r="Q439" s="219"/>
      <c r="R439" s="220"/>
      <c r="S439" s="220"/>
      <c r="T439" s="220"/>
      <c r="U439" s="220"/>
      <c r="V439" s="220"/>
      <c r="W439" s="220"/>
      <c r="X439" s="220"/>
      <c r="Y439" s="210"/>
      <c r="Z439" s="210"/>
      <c r="AA439" s="210"/>
      <c r="AB439" s="210"/>
      <c r="AC439" s="210"/>
      <c r="AD439" s="210"/>
      <c r="AE439" s="210"/>
      <c r="AF439" s="210"/>
      <c r="AG439" s="210" t="s">
        <v>210</v>
      </c>
      <c r="AH439" s="210">
        <v>0</v>
      </c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</row>
    <row r="440" spans="1:60" outlineLevel="1" x14ac:dyDescent="0.25">
      <c r="A440" s="217"/>
      <c r="B440" s="218"/>
      <c r="C440" s="259" t="s">
        <v>679</v>
      </c>
      <c r="D440" s="249"/>
      <c r="E440" s="250">
        <v>9.2200000000000006</v>
      </c>
      <c r="F440" s="220"/>
      <c r="G440" s="220"/>
      <c r="H440" s="220"/>
      <c r="I440" s="220"/>
      <c r="J440" s="220"/>
      <c r="K440" s="220"/>
      <c r="L440" s="220"/>
      <c r="M440" s="220"/>
      <c r="N440" s="219"/>
      <c r="O440" s="219"/>
      <c r="P440" s="219"/>
      <c r="Q440" s="219"/>
      <c r="R440" s="220"/>
      <c r="S440" s="220"/>
      <c r="T440" s="220"/>
      <c r="U440" s="220"/>
      <c r="V440" s="220"/>
      <c r="W440" s="220"/>
      <c r="X440" s="220"/>
      <c r="Y440" s="210"/>
      <c r="Z440" s="210"/>
      <c r="AA440" s="210"/>
      <c r="AB440" s="210"/>
      <c r="AC440" s="210"/>
      <c r="AD440" s="210"/>
      <c r="AE440" s="210"/>
      <c r="AF440" s="210"/>
      <c r="AG440" s="210" t="s">
        <v>210</v>
      </c>
      <c r="AH440" s="210">
        <v>0</v>
      </c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</row>
    <row r="441" spans="1:60" outlineLevel="1" x14ac:dyDescent="0.25">
      <c r="A441" s="217"/>
      <c r="B441" s="218"/>
      <c r="C441" s="259" t="s">
        <v>680</v>
      </c>
      <c r="D441" s="249"/>
      <c r="E441" s="250">
        <v>13.88</v>
      </c>
      <c r="F441" s="220"/>
      <c r="G441" s="220"/>
      <c r="H441" s="220"/>
      <c r="I441" s="220"/>
      <c r="J441" s="220"/>
      <c r="K441" s="220"/>
      <c r="L441" s="220"/>
      <c r="M441" s="220"/>
      <c r="N441" s="219"/>
      <c r="O441" s="219"/>
      <c r="P441" s="219"/>
      <c r="Q441" s="219"/>
      <c r="R441" s="220"/>
      <c r="S441" s="220"/>
      <c r="T441" s="220"/>
      <c r="U441" s="220"/>
      <c r="V441" s="220"/>
      <c r="W441" s="220"/>
      <c r="X441" s="220"/>
      <c r="Y441" s="210"/>
      <c r="Z441" s="210"/>
      <c r="AA441" s="210"/>
      <c r="AB441" s="210"/>
      <c r="AC441" s="210"/>
      <c r="AD441" s="210"/>
      <c r="AE441" s="210"/>
      <c r="AF441" s="210"/>
      <c r="AG441" s="210" t="s">
        <v>210</v>
      </c>
      <c r="AH441" s="210">
        <v>0</v>
      </c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</row>
    <row r="442" spans="1:60" outlineLevel="1" x14ac:dyDescent="0.25">
      <c r="A442" s="228">
        <v>116</v>
      </c>
      <c r="B442" s="229" t="s">
        <v>681</v>
      </c>
      <c r="C442" s="245" t="s">
        <v>682</v>
      </c>
      <c r="D442" s="230" t="s">
        <v>286</v>
      </c>
      <c r="E442" s="231">
        <v>226.73</v>
      </c>
      <c r="F442" s="232"/>
      <c r="G442" s="233">
        <f>ROUND(E442*F442,2)</f>
        <v>0</v>
      </c>
      <c r="H442" s="232"/>
      <c r="I442" s="233">
        <f>ROUND(E442*H442,2)</f>
        <v>0</v>
      </c>
      <c r="J442" s="232"/>
      <c r="K442" s="233">
        <f>ROUND(E442*J442,2)</f>
        <v>0</v>
      </c>
      <c r="L442" s="233">
        <v>21</v>
      </c>
      <c r="M442" s="233">
        <f>G442*(1+L442/100)</f>
        <v>0</v>
      </c>
      <c r="N442" s="231">
        <v>0</v>
      </c>
      <c r="O442" s="231">
        <f>ROUND(E442*N442,2)</f>
        <v>0</v>
      </c>
      <c r="P442" s="231">
        <v>0</v>
      </c>
      <c r="Q442" s="231">
        <f>ROUND(E442*P442,2)</f>
        <v>0</v>
      </c>
      <c r="R442" s="233" t="s">
        <v>662</v>
      </c>
      <c r="S442" s="233" t="s">
        <v>181</v>
      </c>
      <c r="T442" s="234" t="s">
        <v>181</v>
      </c>
      <c r="U442" s="220">
        <v>0.15</v>
      </c>
      <c r="V442" s="220">
        <f>ROUND(E442*U442,2)</f>
        <v>34.01</v>
      </c>
      <c r="W442" s="220"/>
      <c r="X442" s="220" t="s">
        <v>202</v>
      </c>
      <c r="Y442" s="210"/>
      <c r="Z442" s="210"/>
      <c r="AA442" s="210"/>
      <c r="AB442" s="210"/>
      <c r="AC442" s="210"/>
      <c r="AD442" s="210"/>
      <c r="AE442" s="210"/>
      <c r="AF442" s="210"/>
      <c r="AG442" s="210" t="s">
        <v>203</v>
      </c>
      <c r="AH442" s="210"/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outlineLevel="1" x14ac:dyDescent="0.25">
      <c r="A443" s="217"/>
      <c r="B443" s="218"/>
      <c r="C443" s="259" t="s">
        <v>683</v>
      </c>
      <c r="D443" s="249"/>
      <c r="E443" s="250">
        <v>226.73</v>
      </c>
      <c r="F443" s="220"/>
      <c r="G443" s="220"/>
      <c r="H443" s="220"/>
      <c r="I443" s="220"/>
      <c r="J443" s="220"/>
      <c r="K443" s="220"/>
      <c r="L443" s="220"/>
      <c r="M443" s="220"/>
      <c r="N443" s="219"/>
      <c r="O443" s="219"/>
      <c r="P443" s="219"/>
      <c r="Q443" s="219"/>
      <c r="R443" s="220"/>
      <c r="S443" s="220"/>
      <c r="T443" s="220"/>
      <c r="U443" s="220"/>
      <c r="V443" s="220"/>
      <c r="W443" s="220"/>
      <c r="X443" s="220"/>
      <c r="Y443" s="210"/>
      <c r="Z443" s="210"/>
      <c r="AA443" s="210"/>
      <c r="AB443" s="210"/>
      <c r="AC443" s="210"/>
      <c r="AD443" s="210"/>
      <c r="AE443" s="210"/>
      <c r="AF443" s="210"/>
      <c r="AG443" s="210" t="s">
        <v>210</v>
      </c>
      <c r="AH443" s="210">
        <v>5</v>
      </c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</row>
    <row r="444" spans="1:60" ht="20.399999999999999" outlineLevel="1" x14ac:dyDescent="0.25">
      <c r="A444" s="228">
        <v>117</v>
      </c>
      <c r="B444" s="229" t="s">
        <v>684</v>
      </c>
      <c r="C444" s="245" t="s">
        <v>685</v>
      </c>
      <c r="D444" s="230" t="s">
        <v>213</v>
      </c>
      <c r="E444" s="231">
        <v>45.58</v>
      </c>
      <c r="F444" s="232"/>
      <c r="G444" s="233">
        <f>ROUND(E444*F444,2)</f>
        <v>0</v>
      </c>
      <c r="H444" s="232"/>
      <c r="I444" s="233">
        <f>ROUND(E444*H444,2)</f>
        <v>0</v>
      </c>
      <c r="J444" s="232"/>
      <c r="K444" s="233">
        <f>ROUND(E444*J444,2)</f>
        <v>0</v>
      </c>
      <c r="L444" s="233">
        <v>21</v>
      </c>
      <c r="M444" s="233">
        <f>G444*(1+L444/100)</f>
        <v>0</v>
      </c>
      <c r="N444" s="231">
        <v>5.1500000000000001E-3</v>
      </c>
      <c r="O444" s="231">
        <f>ROUND(E444*N444,2)</f>
        <v>0.23</v>
      </c>
      <c r="P444" s="231">
        <v>0</v>
      </c>
      <c r="Q444" s="231">
        <f>ROUND(E444*P444,2)</f>
        <v>0</v>
      </c>
      <c r="R444" s="233" t="s">
        <v>662</v>
      </c>
      <c r="S444" s="233" t="s">
        <v>181</v>
      </c>
      <c r="T444" s="234" t="s">
        <v>181</v>
      </c>
      <c r="U444" s="220">
        <v>1.04</v>
      </c>
      <c r="V444" s="220">
        <f>ROUND(E444*U444,2)</f>
        <v>47.4</v>
      </c>
      <c r="W444" s="220"/>
      <c r="X444" s="220" t="s">
        <v>202</v>
      </c>
      <c r="Y444" s="210"/>
      <c r="Z444" s="210"/>
      <c r="AA444" s="210"/>
      <c r="AB444" s="210"/>
      <c r="AC444" s="210"/>
      <c r="AD444" s="210"/>
      <c r="AE444" s="210"/>
      <c r="AF444" s="210"/>
      <c r="AG444" s="210" t="s">
        <v>203</v>
      </c>
      <c r="AH444" s="210"/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</row>
    <row r="445" spans="1:60" outlineLevel="1" x14ac:dyDescent="0.25">
      <c r="A445" s="217"/>
      <c r="B445" s="218"/>
      <c r="C445" s="259" t="s">
        <v>686</v>
      </c>
      <c r="D445" s="249"/>
      <c r="E445" s="250"/>
      <c r="F445" s="220"/>
      <c r="G445" s="220"/>
      <c r="H445" s="220"/>
      <c r="I445" s="220"/>
      <c r="J445" s="220"/>
      <c r="K445" s="220"/>
      <c r="L445" s="220"/>
      <c r="M445" s="220"/>
      <c r="N445" s="219"/>
      <c r="O445" s="219"/>
      <c r="P445" s="219"/>
      <c r="Q445" s="219"/>
      <c r="R445" s="220"/>
      <c r="S445" s="220"/>
      <c r="T445" s="220"/>
      <c r="U445" s="220"/>
      <c r="V445" s="220"/>
      <c r="W445" s="220"/>
      <c r="X445" s="220"/>
      <c r="Y445" s="210"/>
      <c r="Z445" s="210"/>
      <c r="AA445" s="210"/>
      <c r="AB445" s="210"/>
      <c r="AC445" s="210"/>
      <c r="AD445" s="210"/>
      <c r="AE445" s="210"/>
      <c r="AF445" s="210"/>
      <c r="AG445" s="210" t="s">
        <v>210</v>
      </c>
      <c r="AH445" s="210">
        <v>0</v>
      </c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outlineLevel="1" x14ac:dyDescent="0.25">
      <c r="A446" s="217"/>
      <c r="B446" s="218"/>
      <c r="C446" s="259" t="s">
        <v>397</v>
      </c>
      <c r="D446" s="249"/>
      <c r="E446" s="250"/>
      <c r="F446" s="220"/>
      <c r="G446" s="220"/>
      <c r="H446" s="220"/>
      <c r="I446" s="220"/>
      <c r="J446" s="220"/>
      <c r="K446" s="220"/>
      <c r="L446" s="220"/>
      <c r="M446" s="220"/>
      <c r="N446" s="219"/>
      <c r="O446" s="219"/>
      <c r="P446" s="219"/>
      <c r="Q446" s="219"/>
      <c r="R446" s="220"/>
      <c r="S446" s="220"/>
      <c r="T446" s="220"/>
      <c r="U446" s="220"/>
      <c r="V446" s="220"/>
      <c r="W446" s="220"/>
      <c r="X446" s="220"/>
      <c r="Y446" s="210"/>
      <c r="Z446" s="210"/>
      <c r="AA446" s="210"/>
      <c r="AB446" s="210"/>
      <c r="AC446" s="210"/>
      <c r="AD446" s="210"/>
      <c r="AE446" s="210"/>
      <c r="AF446" s="210"/>
      <c r="AG446" s="210" t="s">
        <v>210</v>
      </c>
      <c r="AH446" s="210">
        <v>0</v>
      </c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</row>
    <row r="447" spans="1:60" outlineLevel="1" x14ac:dyDescent="0.25">
      <c r="A447" s="217"/>
      <c r="B447" s="218"/>
      <c r="C447" s="259" t="s">
        <v>266</v>
      </c>
      <c r="D447" s="249"/>
      <c r="E447" s="250">
        <v>6.7</v>
      </c>
      <c r="F447" s="220"/>
      <c r="G447" s="220"/>
      <c r="H447" s="220"/>
      <c r="I447" s="220"/>
      <c r="J447" s="220"/>
      <c r="K447" s="220"/>
      <c r="L447" s="220"/>
      <c r="M447" s="220"/>
      <c r="N447" s="219"/>
      <c r="O447" s="219"/>
      <c r="P447" s="219"/>
      <c r="Q447" s="219"/>
      <c r="R447" s="220"/>
      <c r="S447" s="220"/>
      <c r="T447" s="220"/>
      <c r="U447" s="220"/>
      <c r="V447" s="220"/>
      <c r="W447" s="220"/>
      <c r="X447" s="220"/>
      <c r="Y447" s="210"/>
      <c r="Z447" s="210"/>
      <c r="AA447" s="210"/>
      <c r="AB447" s="210"/>
      <c r="AC447" s="210"/>
      <c r="AD447" s="210"/>
      <c r="AE447" s="210"/>
      <c r="AF447" s="210"/>
      <c r="AG447" s="210" t="s">
        <v>210</v>
      </c>
      <c r="AH447" s="210">
        <v>0</v>
      </c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</row>
    <row r="448" spans="1:60" outlineLevel="1" x14ac:dyDescent="0.25">
      <c r="A448" s="217"/>
      <c r="B448" s="218"/>
      <c r="C448" s="259" t="s">
        <v>267</v>
      </c>
      <c r="D448" s="249"/>
      <c r="E448" s="250">
        <v>3</v>
      </c>
      <c r="F448" s="220"/>
      <c r="G448" s="220"/>
      <c r="H448" s="220"/>
      <c r="I448" s="220"/>
      <c r="J448" s="220"/>
      <c r="K448" s="220"/>
      <c r="L448" s="220"/>
      <c r="M448" s="220"/>
      <c r="N448" s="219"/>
      <c r="O448" s="219"/>
      <c r="P448" s="219"/>
      <c r="Q448" s="219"/>
      <c r="R448" s="220"/>
      <c r="S448" s="220"/>
      <c r="T448" s="220"/>
      <c r="U448" s="220"/>
      <c r="V448" s="220"/>
      <c r="W448" s="220"/>
      <c r="X448" s="220"/>
      <c r="Y448" s="210"/>
      <c r="Z448" s="210"/>
      <c r="AA448" s="210"/>
      <c r="AB448" s="210"/>
      <c r="AC448" s="210"/>
      <c r="AD448" s="210"/>
      <c r="AE448" s="210"/>
      <c r="AF448" s="210"/>
      <c r="AG448" s="210" t="s">
        <v>210</v>
      </c>
      <c r="AH448" s="210">
        <v>0</v>
      </c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</row>
    <row r="449" spans="1:60" outlineLevel="1" x14ac:dyDescent="0.25">
      <c r="A449" s="217"/>
      <c r="B449" s="218"/>
      <c r="C449" s="259" t="s">
        <v>268</v>
      </c>
      <c r="D449" s="249"/>
      <c r="E449" s="250">
        <v>4.4000000000000004</v>
      </c>
      <c r="F449" s="220"/>
      <c r="G449" s="220"/>
      <c r="H449" s="220"/>
      <c r="I449" s="220"/>
      <c r="J449" s="220"/>
      <c r="K449" s="220"/>
      <c r="L449" s="220"/>
      <c r="M449" s="220"/>
      <c r="N449" s="219"/>
      <c r="O449" s="219"/>
      <c r="P449" s="219"/>
      <c r="Q449" s="219"/>
      <c r="R449" s="220"/>
      <c r="S449" s="220"/>
      <c r="T449" s="220"/>
      <c r="U449" s="220"/>
      <c r="V449" s="220"/>
      <c r="W449" s="220"/>
      <c r="X449" s="220"/>
      <c r="Y449" s="210"/>
      <c r="Z449" s="210"/>
      <c r="AA449" s="210"/>
      <c r="AB449" s="210"/>
      <c r="AC449" s="210"/>
      <c r="AD449" s="210"/>
      <c r="AE449" s="210"/>
      <c r="AF449" s="210"/>
      <c r="AG449" s="210" t="s">
        <v>210</v>
      </c>
      <c r="AH449" s="210">
        <v>0</v>
      </c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</row>
    <row r="450" spans="1:60" outlineLevel="1" x14ac:dyDescent="0.25">
      <c r="A450" s="217"/>
      <c r="B450" s="218"/>
      <c r="C450" s="259" t="s">
        <v>269</v>
      </c>
      <c r="D450" s="249"/>
      <c r="E450" s="250">
        <v>1.8</v>
      </c>
      <c r="F450" s="220"/>
      <c r="G450" s="220"/>
      <c r="H450" s="220"/>
      <c r="I450" s="220"/>
      <c r="J450" s="220"/>
      <c r="K450" s="220"/>
      <c r="L450" s="220"/>
      <c r="M450" s="220"/>
      <c r="N450" s="219"/>
      <c r="O450" s="219"/>
      <c r="P450" s="219"/>
      <c r="Q450" s="219"/>
      <c r="R450" s="220"/>
      <c r="S450" s="220"/>
      <c r="T450" s="220"/>
      <c r="U450" s="220"/>
      <c r="V450" s="220"/>
      <c r="W450" s="220"/>
      <c r="X450" s="220"/>
      <c r="Y450" s="210"/>
      <c r="Z450" s="210"/>
      <c r="AA450" s="210"/>
      <c r="AB450" s="210"/>
      <c r="AC450" s="210"/>
      <c r="AD450" s="210"/>
      <c r="AE450" s="210"/>
      <c r="AF450" s="210"/>
      <c r="AG450" s="210" t="s">
        <v>210</v>
      </c>
      <c r="AH450" s="210">
        <v>0</v>
      </c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</row>
    <row r="451" spans="1:60" outlineLevel="1" x14ac:dyDescent="0.25">
      <c r="A451" s="217"/>
      <c r="B451" s="218"/>
      <c r="C451" s="259" t="s">
        <v>270</v>
      </c>
      <c r="D451" s="249"/>
      <c r="E451" s="250">
        <v>5.8</v>
      </c>
      <c r="F451" s="220"/>
      <c r="G451" s="220"/>
      <c r="H451" s="220"/>
      <c r="I451" s="220"/>
      <c r="J451" s="220"/>
      <c r="K451" s="220"/>
      <c r="L451" s="220"/>
      <c r="M451" s="220"/>
      <c r="N451" s="219"/>
      <c r="O451" s="219"/>
      <c r="P451" s="219"/>
      <c r="Q451" s="219"/>
      <c r="R451" s="220"/>
      <c r="S451" s="220"/>
      <c r="T451" s="220"/>
      <c r="U451" s="220"/>
      <c r="V451" s="220"/>
      <c r="W451" s="220"/>
      <c r="X451" s="220"/>
      <c r="Y451" s="210"/>
      <c r="Z451" s="210"/>
      <c r="AA451" s="210"/>
      <c r="AB451" s="210"/>
      <c r="AC451" s="210"/>
      <c r="AD451" s="210"/>
      <c r="AE451" s="210"/>
      <c r="AF451" s="210"/>
      <c r="AG451" s="210" t="s">
        <v>210</v>
      </c>
      <c r="AH451" s="210">
        <v>0</v>
      </c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</row>
    <row r="452" spans="1:60" outlineLevel="1" x14ac:dyDescent="0.25">
      <c r="A452" s="217"/>
      <c r="B452" s="218"/>
      <c r="C452" s="259" t="s">
        <v>398</v>
      </c>
      <c r="D452" s="249"/>
      <c r="E452" s="250">
        <v>5</v>
      </c>
      <c r="F452" s="220"/>
      <c r="G452" s="220"/>
      <c r="H452" s="220"/>
      <c r="I452" s="220"/>
      <c r="J452" s="220"/>
      <c r="K452" s="220"/>
      <c r="L452" s="220"/>
      <c r="M452" s="220"/>
      <c r="N452" s="219"/>
      <c r="O452" s="219"/>
      <c r="P452" s="219"/>
      <c r="Q452" s="219"/>
      <c r="R452" s="220"/>
      <c r="S452" s="220"/>
      <c r="T452" s="220"/>
      <c r="U452" s="220"/>
      <c r="V452" s="220"/>
      <c r="W452" s="220"/>
      <c r="X452" s="220"/>
      <c r="Y452" s="210"/>
      <c r="Z452" s="210"/>
      <c r="AA452" s="210"/>
      <c r="AB452" s="210"/>
      <c r="AC452" s="210"/>
      <c r="AD452" s="210"/>
      <c r="AE452" s="210"/>
      <c r="AF452" s="210"/>
      <c r="AG452" s="210" t="s">
        <v>210</v>
      </c>
      <c r="AH452" s="210">
        <v>0</v>
      </c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</row>
    <row r="453" spans="1:60" outlineLevel="1" x14ac:dyDescent="0.25">
      <c r="A453" s="217"/>
      <c r="B453" s="218"/>
      <c r="C453" s="259" t="s">
        <v>399</v>
      </c>
      <c r="D453" s="249"/>
      <c r="E453" s="250">
        <v>6.4</v>
      </c>
      <c r="F453" s="220"/>
      <c r="G453" s="220"/>
      <c r="H453" s="220"/>
      <c r="I453" s="220"/>
      <c r="J453" s="220"/>
      <c r="K453" s="220"/>
      <c r="L453" s="220"/>
      <c r="M453" s="220"/>
      <c r="N453" s="219"/>
      <c r="O453" s="219"/>
      <c r="P453" s="219"/>
      <c r="Q453" s="219"/>
      <c r="R453" s="220"/>
      <c r="S453" s="220"/>
      <c r="T453" s="220"/>
      <c r="U453" s="220"/>
      <c r="V453" s="220"/>
      <c r="W453" s="220"/>
      <c r="X453" s="220"/>
      <c r="Y453" s="210"/>
      <c r="Z453" s="210"/>
      <c r="AA453" s="210"/>
      <c r="AB453" s="210"/>
      <c r="AC453" s="210"/>
      <c r="AD453" s="210"/>
      <c r="AE453" s="210"/>
      <c r="AF453" s="210"/>
      <c r="AG453" s="210" t="s">
        <v>210</v>
      </c>
      <c r="AH453" s="210">
        <v>0</v>
      </c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</row>
    <row r="454" spans="1:60" outlineLevel="1" x14ac:dyDescent="0.25">
      <c r="A454" s="217"/>
      <c r="B454" s="218"/>
      <c r="C454" s="259" t="s">
        <v>386</v>
      </c>
      <c r="D454" s="249"/>
      <c r="E454" s="250"/>
      <c r="F454" s="220"/>
      <c r="G454" s="220"/>
      <c r="H454" s="220"/>
      <c r="I454" s="220"/>
      <c r="J454" s="220"/>
      <c r="K454" s="220"/>
      <c r="L454" s="220"/>
      <c r="M454" s="220"/>
      <c r="N454" s="219"/>
      <c r="O454" s="219"/>
      <c r="P454" s="219"/>
      <c r="Q454" s="219"/>
      <c r="R454" s="220"/>
      <c r="S454" s="220"/>
      <c r="T454" s="220"/>
      <c r="U454" s="220"/>
      <c r="V454" s="220"/>
      <c r="W454" s="220"/>
      <c r="X454" s="220"/>
      <c r="Y454" s="210"/>
      <c r="Z454" s="210"/>
      <c r="AA454" s="210"/>
      <c r="AB454" s="210"/>
      <c r="AC454" s="210"/>
      <c r="AD454" s="210"/>
      <c r="AE454" s="210"/>
      <c r="AF454" s="210"/>
      <c r="AG454" s="210" t="s">
        <v>210</v>
      </c>
      <c r="AH454" s="210">
        <v>0</v>
      </c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10"/>
      <c r="BB454" s="210"/>
      <c r="BC454" s="210"/>
      <c r="BD454" s="210"/>
      <c r="BE454" s="210"/>
      <c r="BF454" s="210"/>
      <c r="BG454" s="210"/>
      <c r="BH454" s="210"/>
    </row>
    <row r="455" spans="1:60" outlineLevel="1" x14ac:dyDescent="0.25">
      <c r="A455" s="217"/>
      <c r="B455" s="218"/>
      <c r="C455" s="259" t="s">
        <v>387</v>
      </c>
      <c r="D455" s="249"/>
      <c r="E455" s="250">
        <v>5.5</v>
      </c>
      <c r="F455" s="220"/>
      <c r="G455" s="220"/>
      <c r="H455" s="220"/>
      <c r="I455" s="220"/>
      <c r="J455" s="220"/>
      <c r="K455" s="220"/>
      <c r="L455" s="220"/>
      <c r="M455" s="220"/>
      <c r="N455" s="219"/>
      <c r="O455" s="219"/>
      <c r="P455" s="219"/>
      <c r="Q455" s="219"/>
      <c r="R455" s="220"/>
      <c r="S455" s="220"/>
      <c r="T455" s="220"/>
      <c r="U455" s="220"/>
      <c r="V455" s="220"/>
      <c r="W455" s="220"/>
      <c r="X455" s="220"/>
      <c r="Y455" s="210"/>
      <c r="Z455" s="210"/>
      <c r="AA455" s="210"/>
      <c r="AB455" s="210"/>
      <c r="AC455" s="210"/>
      <c r="AD455" s="210"/>
      <c r="AE455" s="210"/>
      <c r="AF455" s="210"/>
      <c r="AG455" s="210" t="s">
        <v>210</v>
      </c>
      <c r="AH455" s="210">
        <v>0</v>
      </c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0"/>
      <c r="BF455" s="210"/>
      <c r="BG455" s="210"/>
      <c r="BH455" s="210"/>
    </row>
    <row r="456" spans="1:60" outlineLevel="1" x14ac:dyDescent="0.25">
      <c r="A456" s="217"/>
      <c r="B456" s="218"/>
      <c r="C456" s="259" t="s">
        <v>388</v>
      </c>
      <c r="D456" s="249"/>
      <c r="E456" s="250">
        <v>0.97</v>
      </c>
      <c r="F456" s="220"/>
      <c r="G456" s="220"/>
      <c r="H456" s="220"/>
      <c r="I456" s="220"/>
      <c r="J456" s="220"/>
      <c r="K456" s="220"/>
      <c r="L456" s="220"/>
      <c r="M456" s="220"/>
      <c r="N456" s="219"/>
      <c r="O456" s="219"/>
      <c r="P456" s="219"/>
      <c r="Q456" s="219"/>
      <c r="R456" s="220"/>
      <c r="S456" s="220"/>
      <c r="T456" s="220"/>
      <c r="U456" s="220"/>
      <c r="V456" s="220"/>
      <c r="W456" s="220"/>
      <c r="X456" s="220"/>
      <c r="Y456" s="210"/>
      <c r="Z456" s="210"/>
      <c r="AA456" s="210"/>
      <c r="AB456" s="210"/>
      <c r="AC456" s="210"/>
      <c r="AD456" s="210"/>
      <c r="AE456" s="210"/>
      <c r="AF456" s="210"/>
      <c r="AG456" s="210" t="s">
        <v>210</v>
      </c>
      <c r="AH456" s="210">
        <v>0</v>
      </c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10"/>
      <c r="BB456" s="210"/>
      <c r="BC456" s="210"/>
      <c r="BD456" s="210"/>
      <c r="BE456" s="210"/>
      <c r="BF456" s="210"/>
      <c r="BG456" s="210"/>
      <c r="BH456" s="210"/>
    </row>
    <row r="457" spans="1:60" outlineLevel="1" x14ac:dyDescent="0.25">
      <c r="A457" s="217"/>
      <c r="B457" s="218"/>
      <c r="C457" s="259" t="s">
        <v>389</v>
      </c>
      <c r="D457" s="249"/>
      <c r="E457" s="250">
        <v>1.01</v>
      </c>
      <c r="F457" s="220"/>
      <c r="G457" s="220"/>
      <c r="H457" s="220"/>
      <c r="I457" s="220"/>
      <c r="J457" s="220"/>
      <c r="K457" s="220"/>
      <c r="L457" s="220"/>
      <c r="M457" s="220"/>
      <c r="N457" s="219"/>
      <c r="O457" s="219"/>
      <c r="P457" s="219"/>
      <c r="Q457" s="219"/>
      <c r="R457" s="220"/>
      <c r="S457" s="220"/>
      <c r="T457" s="220"/>
      <c r="U457" s="220"/>
      <c r="V457" s="220"/>
      <c r="W457" s="220"/>
      <c r="X457" s="220"/>
      <c r="Y457" s="210"/>
      <c r="Z457" s="210"/>
      <c r="AA457" s="210"/>
      <c r="AB457" s="210"/>
      <c r="AC457" s="210"/>
      <c r="AD457" s="210"/>
      <c r="AE457" s="210"/>
      <c r="AF457" s="210"/>
      <c r="AG457" s="210" t="s">
        <v>210</v>
      </c>
      <c r="AH457" s="210">
        <v>0</v>
      </c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10"/>
      <c r="BH457" s="210"/>
    </row>
    <row r="458" spans="1:60" outlineLevel="1" x14ac:dyDescent="0.25">
      <c r="A458" s="217"/>
      <c r="B458" s="218"/>
      <c r="C458" s="259" t="s">
        <v>390</v>
      </c>
      <c r="D458" s="249"/>
      <c r="E458" s="250">
        <v>5</v>
      </c>
      <c r="F458" s="220"/>
      <c r="G458" s="220"/>
      <c r="H458" s="220"/>
      <c r="I458" s="220"/>
      <c r="J458" s="220"/>
      <c r="K458" s="220"/>
      <c r="L458" s="220"/>
      <c r="M458" s="220"/>
      <c r="N458" s="219"/>
      <c r="O458" s="219"/>
      <c r="P458" s="219"/>
      <c r="Q458" s="219"/>
      <c r="R458" s="220"/>
      <c r="S458" s="220"/>
      <c r="T458" s="220"/>
      <c r="U458" s="220"/>
      <c r="V458" s="220"/>
      <c r="W458" s="220"/>
      <c r="X458" s="220"/>
      <c r="Y458" s="210"/>
      <c r="Z458" s="210"/>
      <c r="AA458" s="210"/>
      <c r="AB458" s="210"/>
      <c r="AC458" s="210"/>
      <c r="AD458" s="210"/>
      <c r="AE458" s="210"/>
      <c r="AF458" s="210"/>
      <c r="AG458" s="210" t="s">
        <v>210</v>
      </c>
      <c r="AH458" s="210">
        <v>0</v>
      </c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</row>
    <row r="459" spans="1:60" outlineLevel="1" x14ac:dyDescent="0.25">
      <c r="A459" s="228">
        <v>118</v>
      </c>
      <c r="B459" s="229" t="s">
        <v>687</v>
      </c>
      <c r="C459" s="245" t="s">
        <v>688</v>
      </c>
      <c r="D459" s="230" t="s">
        <v>286</v>
      </c>
      <c r="E459" s="231">
        <v>261.79000000000002</v>
      </c>
      <c r="F459" s="232"/>
      <c r="G459" s="233">
        <f>ROUND(E459*F459,2)</f>
        <v>0</v>
      </c>
      <c r="H459" s="232"/>
      <c r="I459" s="233">
        <f>ROUND(E459*H459,2)</f>
        <v>0</v>
      </c>
      <c r="J459" s="232"/>
      <c r="K459" s="233">
        <f>ROUND(E459*J459,2)</f>
        <v>0</v>
      </c>
      <c r="L459" s="233">
        <v>21</v>
      </c>
      <c r="M459" s="233">
        <f>G459*(1+L459/100)</f>
        <v>0</v>
      </c>
      <c r="N459" s="231">
        <v>4.0000000000000003E-5</v>
      </c>
      <c r="O459" s="231">
        <f>ROUND(E459*N459,2)</f>
        <v>0.01</v>
      </c>
      <c r="P459" s="231">
        <v>0</v>
      </c>
      <c r="Q459" s="231">
        <f>ROUND(E459*P459,2)</f>
        <v>0</v>
      </c>
      <c r="R459" s="233" t="s">
        <v>662</v>
      </c>
      <c r="S459" s="233" t="s">
        <v>181</v>
      </c>
      <c r="T459" s="234" t="s">
        <v>181</v>
      </c>
      <c r="U459" s="220">
        <v>7.0000000000000007E-2</v>
      </c>
      <c r="V459" s="220">
        <f>ROUND(E459*U459,2)</f>
        <v>18.329999999999998</v>
      </c>
      <c r="W459" s="220"/>
      <c r="X459" s="220" t="s">
        <v>202</v>
      </c>
      <c r="Y459" s="210"/>
      <c r="Z459" s="210"/>
      <c r="AA459" s="210"/>
      <c r="AB459" s="210"/>
      <c r="AC459" s="210"/>
      <c r="AD459" s="210"/>
      <c r="AE459" s="210"/>
      <c r="AF459" s="210"/>
      <c r="AG459" s="210" t="s">
        <v>203</v>
      </c>
      <c r="AH459" s="210"/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  <c r="BH459" s="210"/>
    </row>
    <row r="460" spans="1:60" outlineLevel="1" x14ac:dyDescent="0.25">
      <c r="A460" s="217"/>
      <c r="B460" s="218"/>
      <c r="C460" s="259" t="s">
        <v>689</v>
      </c>
      <c r="D460" s="249"/>
      <c r="E460" s="250"/>
      <c r="F460" s="220"/>
      <c r="G460" s="220"/>
      <c r="H460" s="220"/>
      <c r="I460" s="220"/>
      <c r="J460" s="220"/>
      <c r="K460" s="220"/>
      <c r="L460" s="220"/>
      <c r="M460" s="220"/>
      <c r="N460" s="219"/>
      <c r="O460" s="219"/>
      <c r="P460" s="219"/>
      <c r="Q460" s="219"/>
      <c r="R460" s="220"/>
      <c r="S460" s="220"/>
      <c r="T460" s="220"/>
      <c r="U460" s="220"/>
      <c r="V460" s="220"/>
      <c r="W460" s="220"/>
      <c r="X460" s="220"/>
      <c r="Y460" s="210"/>
      <c r="Z460" s="210"/>
      <c r="AA460" s="210"/>
      <c r="AB460" s="210"/>
      <c r="AC460" s="210"/>
      <c r="AD460" s="210"/>
      <c r="AE460" s="210"/>
      <c r="AF460" s="210"/>
      <c r="AG460" s="210" t="s">
        <v>210</v>
      </c>
      <c r="AH460" s="210">
        <v>0</v>
      </c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</row>
    <row r="461" spans="1:60" outlineLevel="1" x14ac:dyDescent="0.25">
      <c r="A461" s="217"/>
      <c r="B461" s="218"/>
      <c r="C461" s="259" t="s">
        <v>690</v>
      </c>
      <c r="D461" s="249"/>
      <c r="E461" s="250">
        <v>5.9</v>
      </c>
      <c r="F461" s="220"/>
      <c r="G461" s="220"/>
      <c r="H461" s="220"/>
      <c r="I461" s="220"/>
      <c r="J461" s="220"/>
      <c r="K461" s="220"/>
      <c r="L461" s="220"/>
      <c r="M461" s="220"/>
      <c r="N461" s="219"/>
      <c r="O461" s="219"/>
      <c r="P461" s="219"/>
      <c r="Q461" s="219"/>
      <c r="R461" s="220"/>
      <c r="S461" s="220"/>
      <c r="T461" s="220"/>
      <c r="U461" s="220"/>
      <c r="V461" s="220"/>
      <c r="W461" s="220"/>
      <c r="X461" s="220"/>
      <c r="Y461" s="210"/>
      <c r="Z461" s="210"/>
      <c r="AA461" s="210"/>
      <c r="AB461" s="210"/>
      <c r="AC461" s="210"/>
      <c r="AD461" s="210"/>
      <c r="AE461" s="210"/>
      <c r="AF461" s="210"/>
      <c r="AG461" s="210" t="s">
        <v>210</v>
      </c>
      <c r="AH461" s="210">
        <v>0</v>
      </c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</row>
    <row r="462" spans="1:60" outlineLevel="1" x14ac:dyDescent="0.25">
      <c r="A462" s="217"/>
      <c r="B462" s="218"/>
      <c r="C462" s="259" t="s">
        <v>691</v>
      </c>
      <c r="D462" s="249"/>
      <c r="E462" s="250">
        <v>7.76</v>
      </c>
      <c r="F462" s="220"/>
      <c r="G462" s="220"/>
      <c r="H462" s="220"/>
      <c r="I462" s="220"/>
      <c r="J462" s="220"/>
      <c r="K462" s="220"/>
      <c r="L462" s="220"/>
      <c r="M462" s="220"/>
      <c r="N462" s="219"/>
      <c r="O462" s="219"/>
      <c r="P462" s="219"/>
      <c r="Q462" s="219"/>
      <c r="R462" s="220"/>
      <c r="S462" s="220"/>
      <c r="T462" s="220"/>
      <c r="U462" s="220"/>
      <c r="V462" s="220"/>
      <c r="W462" s="220"/>
      <c r="X462" s="220"/>
      <c r="Y462" s="210"/>
      <c r="Z462" s="210"/>
      <c r="AA462" s="210"/>
      <c r="AB462" s="210"/>
      <c r="AC462" s="210"/>
      <c r="AD462" s="210"/>
      <c r="AE462" s="210"/>
      <c r="AF462" s="210"/>
      <c r="AG462" s="210" t="s">
        <v>210</v>
      </c>
      <c r="AH462" s="210">
        <v>0</v>
      </c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</row>
    <row r="463" spans="1:60" outlineLevel="1" x14ac:dyDescent="0.25">
      <c r="A463" s="217"/>
      <c r="B463" s="218"/>
      <c r="C463" s="259" t="s">
        <v>692</v>
      </c>
      <c r="D463" s="249"/>
      <c r="E463" s="250">
        <v>4.04</v>
      </c>
      <c r="F463" s="220"/>
      <c r="G463" s="220"/>
      <c r="H463" s="220"/>
      <c r="I463" s="220"/>
      <c r="J463" s="220"/>
      <c r="K463" s="220"/>
      <c r="L463" s="220"/>
      <c r="M463" s="220"/>
      <c r="N463" s="219"/>
      <c r="O463" s="219"/>
      <c r="P463" s="219"/>
      <c r="Q463" s="219"/>
      <c r="R463" s="220"/>
      <c r="S463" s="220"/>
      <c r="T463" s="220"/>
      <c r="U463" s="220"/>
      <c r="V463" s="220"/>
      <c r="W463" s="220"/>
      <c r="X463" s="220"/>
      <c r="Y463" s="210"/>
      <c r="Z463" s="210"/>
      <c r="AA463" s="210"/>
      <c r="AB463" s="210"/>
      <c r="AC463" s="210"/>
      <c r="AD463" s="210"/>
      <c r="AE463" s="210"/>
      <c r="AF463" s="210"/>
      <c r="AG463" s="210" t="s">
        <v>210</v>
      </c>
      <c r="AH463" s="210">
        <v>0</v>
      </c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  <c r="BH463" s="210"/>
    </row>
    <row r="464" spans="1:60" outlineLevel="1" x14ac:dyDescent="0.25">
      <c r="A464" s="217"/>
      <c r="B464" s="218"/>
      <c r="C464" s="259" t="s">
        <v>693</v>
      </c>
      <c r="D464" s="249"/>
      <c r="E464" s="250">
        <v>8.9</v>
      </c>
      <c r="F464" s="220"/>
      <c r="G464" s="220"/>
      <c r="H464" s="220"/>
      <c r="I464" s="220"/>
      <c r="J464" s="220"/>
      <c r="K464" s="220"/>
      <c r="L464" s="220"/>
      <c r="M464" s="220"/>
      <c r="N464" s="219"/>
      <c r="O464" s="219"/>
      <c r="P464" s="219"/>
      <c r="Q464" s="219"/>
      <c r="R464" s="220"/>
      <c r="S464" s="220"/>
      <c r="T464" s="220"/>
      <c r="U464" s="220"/>
      <c r="V464" s="220"/>
      <c r="W464" s="220"/>
      <c r="X464" s="220"/>
      <c r="Y464" s="210"/>
      <c r="Z464" s="210"/>
      <c r="AA464" s="210"/>
      <c r="AB464" s="210"/>
      <c r="AC464" s="210"/>
      <c r="AD464" s="210"/>
      <c r="AE464" s="210"/>
      <c r="AF464" s="210"/>
      <c r="AG464" s="210" t="s">
        <v>210</v>
      </c>
      <c r="AH464" s="210">
        <v>0</v>
      </c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</row>
    <row r="465" spans="1:60" outlineLevel="1" x14ac:dyDescent="0.25">
      <c r="A465" s="217"/>
      <c r="B465" s="218"/>
      <c r="C465" s="259" t="s">
        <v>694</v>
      </c>
      <c r="D465" s="249"/>
      <c r="E465" s="250">
        <v>8.4600000000000009</v>
      </c>
      <c r="F465" s="220"/>
      <c r="G465" s="220"/>
      <c r="H465" s="220"/>
      <c r="I465" s="220"/>
      <c r="J465" s="220"/>
      <c r="K465" s="220"/>
      <c r="L465" s="220"/>
      <c r="M465" s="220"/>
      <c r="N465" s="219"/>
      <c r="O465" s="219"/>
      <c r="P465" s="219"/>
      <c r="Q465" s="219"/>
      <c r="R465" s="220"/>
      <c r="S465" s="220"/>
      <c r="T465" s="220"/>
      <c r="U465" s="220"/>
      <c r="V465" s="220"/>
      <c r="W465" s="220"/>
      <c r="X465" s="220"/>
      <c r="Y465" s="210"/>
      <c r="Z465" s="210"/>
      <c r="AA465" s="210"/>
      <c r="AB465" s="210"/>
      <c r="AC465" s="210"/>
      <c r="AD465" s="210"/>
      <c r="AE465" s="210"/>
      <c r="AF465" s="210"/>
      <c r="AG465" s="210" t="s">
        <v>210</v>
      </c>
      <c r="AH465" s="210">
        <v>0</v>
      </c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</row>
    <row r="466" spans="1:60" outlineLevel="1" x14ac:dyDescent="0.25">
      <c r="A466" s="217"/>
      <c r="B466" s="218"/>
      <c r="C466" s="259" t="s">
        <v>695</v>
      </c>
      <c r="D466" s="249"/>
      <c r="E466" s="250"/>
      <c r="F466" s="220"/>
      <c r="G466" s="220"/>
      <c r="H466" s="220"/>
      <c r="I466" s="220"/>
      <c r="J466" s="220"/>
      <c r="K466" s="220"/>
      <c r="L466" s="220"/>
      <c r="M466" s="220"/>
      <c r="N466" s="219"/>
      <c r="O466" s="219"/>
      <c r="P466" s="219"/>
      <c r="Q466" s="219"/>
      <c r="R466" s="220"/>
      <c r="S466" s="220"/>
      <c r="T466" s="220"/>
      <c r="U466" s="220"/>
      <c r="V466" s="220"/>
      <c r="W466" s="220"/>
      <c r="X466" s="220"/>
      <c r="Y466" s="210"/>
      <c r="Z466" s="210"/>
      <c r="AA466" s="210"/>
      <c r="AB466" s="210"/>
      <c r="AC466" s="210"/>
      <c r="AD466" s="210"/>
      <c r="AE466" s="210"/>
      <c r="AF466" s="210"/>
      <c r="AG466" s="210" t="s">
        <v>210</v>
      </c>
      <c r="AH466" s="210">
        <v>0</v>
      </c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</row>
    <row r="467" spans="1:60" outlineLevel="1" x14ac:dyDescent="0.25">
      <c r="A467" s="217"/>
      <c r="B467" s="218"/>
      <c r="C467" s="259" t="s">
        <v>683</v>
      </c>
      <c r="D467" s="249"/>
      <c r="E467" s="250">
        <v>226.73</v>
      </c>
      <c r="F467" s="220"/>
      <c r="G467" s="220"/>
      <c r="H467" s="220"/>
      <c r="I467" s="220"/>
      <c r="J467" s="220"/>
      <c r="K467" s="220"/>
      <c r="L467" s="220"/>
      <c r="M467" s="220"/>
      <c r="N467" s="219"/>
      <c r="O467" s="219"/>
      <c r="P467" s="219"/>
      <c r="Q467" s="219"/>
      <c r="R467" s="220"/>
      <c r="S467" s="220"/>
      <c r="T467" s="220"/>
      <c r="U467" s="220"/>
      <c r="V467" s="220"/>
      <c r="W467" s="220"/>
      <c r="X467" s="220"/>
      <c r="Y467" s="210"/>
      <c r="Z467" s="210"/>
      <c r="AA467" s="210"/>
      <c r="AB467" s="210"/>
      <c r="AC467" s="210"/>
      <c r="AD467" s="210"/>
      <c r="AE467" s="210"/>
      <c r="AF467" s="210"/>
      <c r="AG467" s="210" t="s">
        <v>210</v>
      </c>
      <c r="AH467" s="210">
        <v>5</v>
      </c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</row>
    <row r="468" spans="1:60" ht="20.399999999999999" outlineLevel="1" x14ac:dyDescent="0.25">
      <c r="A468" s="228">
        <v>119</v>
      </c>
      <c r="B468" s="229" t="s">
        <v>696</v>
      </c>
      <c r="C468" s="245" t="s">
        <v>697</v>
      </c>
      <c r="D468" s="230" t="s">
        <v>213</v>
      </c>
      <c r="E468" s="231">
        <v>21.18</v>
      </c>
      <c r="F468" s="232"/>
      <c r="G468" s="233">
        <f>ROUND(E468*F468,2)</f>
        <v>0</v>
      </c>
      <c r="H468" s="232"/>
      <c r="I468" s="233">
        <f>ROUND(E468*H468,2)</f>
        <v>0</v>
      </c>
      <c r="J468" s="232"/>
      <c r="K468" s="233">
        <f>ROUND(E468*J468,2)</f>
        <v>0</v>
      </c>
      <c r="L468" s="233">
        <v>21</v>
      </c>
      <c r="M468" s="233">
        <f>G468*(1+L468/100)</f>
        <v>0</v>
      </c>
      <c r="N468" s="231">
        <v>0</v>
      </c>
      <c r="O468" s="231">
        <f>ROUND(E468*N468,2)</f>
        <v>0</v>
      </c>
      <c r="P468" s="231">
        <v>0</v>
      </c>
      <c r="Q468" s="231">
        <f>ROUND(E468*P468,2)</f>
        <v>0</v>
      </c>
      <c r="R468" s="233" t="s">
        <v>662</v>
      </c>
      <c r="S468" s="233" t="s">
        <v>181</v>
      </c>
      <c r="T468" s="234" t="s">
        <v>181</v>
      </c>
      <c r="U468" s="220">
        <v>0.03</v>
      </c>
      <c r="V468" s="220">
        <f>ROUND(E468*U468,2)</f>
        <v>0.64</v>
      </c>
      <c r="W468" s="220"/>
      <c r="X468" s="220" t="s">
        <v>202</v>
      </c>
      <c r="Y468" s="210"/>
      <c r="Z468" s="210"/>
      <c r="AA468" s="210"/>
      <c r="AB468" s="210"/>
      <c r="AC468" s="210"/>
      <c r="AD468" s="210"/>
      <c r="AE468" s="210"/>
      <c r="AF468" s="210"/>
      <c r="AG468" s="210" t="s">
        <v>203</v>
      </c>
      <c r="AH468" s="210"/>
      <c r="AI468" s="210"/>
      <c r="AJ468" s="210"/>
      <c r="AK468" s="210"/>
      <c r="AL468" s="210"/>
      <c r="AM468" s="210"/>
      <c r="AN468" s="210"/>
      <c r="AO468" s="210"/>
      <c r="AP468" s="210"/>
      <c r="AQ468" s="210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10"/>
      <c r="BB468" s="210"/>
      <c r="BC468" s="210"/>
      <c r="BD468" s="210"/>
      <c r="BE468" s="210"/>
      <c r="BF468" s="210"/>
      <c r="BG468" s="210"/>
      <c r="BH468" s="210"/>
    </row>
    <row r="469" spans="1:60" outlineLevel="1" x14ac:dyDescent="0.25">
      <c r="A469" s="217"/>
      <c r="B469" s="218"/>
      <c r="C469" s="259" t="s">
        <v>397</v>
      </c>
      <c r="D469" s="249"/>
      <c r="E469" s="250"/>
      <c r="F469" s="220"/>
      <c r="G469" s="220"/>
      <c r="H469" s="220"/>
      <c r="I469" s="220"/>
      <c r="J469" s="220"/>
      <c r="K469" s="220"/>
      <c r="L469" s="220"/>
      <c r="M469" s="220"/>
      <c r="N469" s="219"/>
      <c r="O469" s="219"/>
      <c r="P469" s="219"/>
      <c r="Q469" s="219"/>
      <c r="R469" s="220"/>
      <c r="S469" s="220"/>
      <c r="T469" s="220"/>
      <c r="U469" s="220"/>
      <c r="V469" s="220"/>
      <c r="W469" s="220"/>
      <c r="X469" s="220"/>
      <c r="Y469" s="210"/>
      <c r="Z469" s="210"/>
      <c r="AA469" s="210"/>
      <c r="AB469" s="210"/>
      <c r="AC469" s="210"/>
      <c r="AD469" s="210"/>
      <c r="AE469" s="210"/>
      <c r="AF469" s="210"/>
      <c r="AG469" s="210" t="s">
        <v>210</v>
      </c>
      <c r="AH469" s="210">
        <v>0</v>
      </c>
      <c r="AI469" s="210"/>
      <c r="AJ469" s="210"/>
      <c r="AK469" s="210"/>
      <c r="AL469" s="210"/>
      <c r="AM469" s="210"/>
      <c r="AN469" s="210"/>
      <c r="AO469" s="210"/>
      <c r="AP469" s="210"/>
      <c r="AQ469" s="210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10"/>
      <c r="BB469" s="210"/>
      <c r="BC469" s="210"/>
      <c r="BD469" s="210"/>
      <c r="BE469" s="210"/>
      <c r="BF469" s="210"/>
      <c r="BG469" s="210"/>
      <c r="BH469" s="210"/>
    </row>
    <row r="470" spans="1:60" outlineLevel="1" x14ac:dyDescent="0.25">
      <c r="A470" s="217"/>
      <c r="B470" s="218"/>
      <c r="C470" s="259" t="s">
        <v>267</v>
      </c>
      <c r="D470" s="249"/>
      <c r="E470" s="250">
        <v>3</v>
      </c>
      <c r="F470" s="220"/>
      <c r="G470" s="220"/>
      <c r="H470" s="220"/>
      <c r="I470" s="220"/>
      <c r="J470" s="220"/>
      <c r="K470" s="220"/>
      <c r="L470" s="220"/>
      <c r="M470" s="220"/>
      <c r="N470" s="219"/>
      <c r="O470" s="219"/>
      <c r="P470" s="219"/>
      <c r="Q470" s="219"/>
      <c r="R470" s="220"/>
      <c r="S470" s="220"/>
      <c r="T470" s="220"/>
      <c r="U470" s="220"/>
      <c r="V470" s="220"/>
      <c r="W470" s="220"/>
      <c r="X470" s="220"/>
      <c r="Y470" s="210"/>
      <c r="Z470" s="210"/>
      <c r="AA470" s="210"/>
      <c r="AB470" s="210"/>
      <c r="AC470" s="210"/>
      <c r="AD470" s="210"/>
      <c r="AE470" s="210"/>
      <c r="AF470" s="210"/>
      <c r="AG470" s="210" t="s">
        <v>210</v>
      </c>
      <c r="AH470" s="210">
        <v>0</v>
      </c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0"/>
      <c r="BF470" s="210"/>
      <c r="BG470" s="210"/>
      <c r="BH470" s="210"/>
    </row>
    <row r="471" spans="1:60" outlineLevel="1" x14ac:dyDescent="0.25">
      <c r="A471" s="217"/>
      <c r="B471" s="218"/>
      <c r="C471" s="259" t="s">
        <v>268</v>
      </c>
      <c r="D471" s="249"/>
      <c r="E471" s="250">
        <v>4.4000000000000004</v>
      </c>
      <c r="F471" s="220"/>
      <c r="G471" s="220"/>
      <c r="H471" s="220"/>
      <c r="I471" s="220"/>
      <c r="J471" s="220"/>
      <c r="K471" s="220"/>
      <c r="L471" s="220"/>
      <c r="M471" s="220"/>
      <c r="N471" s="219"/>
      <c r="O471" s="219"/>
      <c r="P471" s="219"/>
      <c r="Q471" s="219"/>
      <c r="R471" s="220"/>
      <c r="S471" s="220"/>
      <c r="T471" s="220"/>
      <c r="U471" s="220"/>
      <c r="V471" s="220"/>
      <c r="W471" s="220"/>
      <c r="X471" s="220"/>
      <c r="Y471" s="210"/>
      <c r="Z471" s="210"/>
      <c r="AA471" s="210"/>
      <c r="AB471" s="210"/>
      <c r="AC471" s="210"/>
      <c r="AD471" s="210"/>
      <c r="AE471" s="210"/>
      <c r="AF471" s="210"/>
      <c r="AG471" s="210" t="s">
        <v>210</v>
      </c>
      <c r="AH471" s="210">
        <v>0</v>
      </c>
      <c r="AI471" s="210"/>
      <c r="AJ471" s="210"/>
      <c r="AK471" s="210"/>
      <c r="AL471" s="210"/>
      <c r="AM471" s="210"/>
      <c r="AN471" s="210"/>
      <c r="AO471" s="210"/>
      <c r="AP471" s="210"/>
      <c r="AQ471" s="210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0"/>
      <c r="BF471" s="210"/>
      <c r="BG471" s="210"/>
      <c r="BH471" s="210"/>
    </row>
    <row r="472" spans="1:60" outlineLevel="1" x14ac:dyDescent="0.25">
      <c r="A472" s="217"/>
      <c r="B472" s="218"/>
      <c r="C472" s="259" t="s">
        <v>269</v>
      </c>
      <c r="D472" s="249"/>
      <c r="E472" s="250">
        <v>1.8</v>
      </c>
      <c r="F472" s="220"/>
      <c r="G472" s="220"/>
      <c r="H472" s="220"/>
      <c r="I472" s="220"/>
      <c r="J472" s="220"/>
      <c r="K472" s="220"/>
      <c r="L472" s="220"/>
      <c r="M472" s="220"/>
      <c r="N472" s="219"/>
      <c r="O472" s="219"/>
      <c r="P472" s="219"/>
      <c r="Q472" s="219"/>
      <c r="R472" s="220"/>
      <c r="S472" s="220"/>
      <c r="T472" s="220"/>
      <c r="U472" s="220"/>
      <c r="V472" s="220"/>
      <c r="W472" s="220"/>
      <c r="X472" s="220"/>
      <c r="Y472" s="210"/>
      <c r="Z472" s="210"/>
      <c r="AA472" s="210"/>
      <c r="AB472" s="210"/>
      <c r="AC472" s="210"/>
      <c r="AD472" s="210"/>
      <c r="AE472" s="210"/>
      <c r="AF472" s="210"/>
      <c r="AG472" s="210" t="s">
        <v>210</v>
      </c>
      <c r="AH472" s="210">
        <v>0</v>
      </c>
      <c r="AI472" s="210"/>
      <c r="AJ472" s="210"/>
      <c r="AK472" s="210"/>
      <c r="AL472" s="210"/>
      <c r="AM472" s="210"/>
      <c r="AN472" s="210"/>
      <c r="AO472" s="210"/>
      <c r="AP472" s="210"/>
      <c r="AQ472" s="210"/>
      <c r="AR472" s="210"/>
      <c r="AS472" s="210"/>
      <c r="AT472" s="210"/>
      <c r="AU472" s="210"/>
      <c r="AV472" s="210"/>
      <c r="AW472" s="210"/>
      <c r="AX472" s="210"/>
      <c r="AY472" s="210"/>
      <c r="AZ472" s="210"/>
      <c r="BA472" s="210"/>
      <c r="BB472" s="210"/>
      <c r="BC472" s="210"/>
      <c r="BD472" s="210"/>
      <c r="BE472" s="210"/>
      <c r="BF472" s="210"/>
      <c r="BG472" s="210"/>
      <c r="BH472" s="210"/>
    </row>
    <row r="473" spans="1:60" outlineLevel="1" x14ac:dyDescent="0.25">
      <c r="A473" s="217"/>
      <c r="B473" s="218"/>
      <c r="C473" s="259" t="s">
        <v>398</v>
      </c>
      <c r="D473" s="249"/>
      <c r="E473" s="250">
        <v>5</v>
      </c>
      <c r="F473" s="220"/>
      <c r="G473" s="220"/>
      <c r="H473" s="220"/>
      <c r="I473" s="220"/>
      <c r="J473" s="220"/>
      <c r="K473" s="220"/>
      <c r="L473" s="220"/>
      <c r="M473" s="220"/>
      <c r="N473" s="219"/>
      <c r="O473" s="219"/>
      <c r="P473" s="219"/>
      <c r="Q473" s="219"/>
      <c r="R473" s="220"/>
      <c r="S473" s="220"/>
      <c r="T473" s="220"/>
      <c r="U473" s="220"/>
      <c r="V473" s="220"/>
      <c r="W473" s="220"/>
      <c r="X473" s="220"/>
      <c r="Y473" s="210"/>
      <c r="Z473" s="210"/>
      <c r="AA473" s="210"/>
      <c r="AB473" s="210"/>
      <c r="AC473" s="210"/>
      <c r="AD473" s="210"/>
      <c r="AE473" s="210"/>
      <c r="AF473" s="210"/>
      <c r="AG473" s="210" t="s">
        <v>210</v>
      </c>
      <c r="AH473" s="210">
        <v>0</v>
      </c>
      <c r="AI473" s="210"/>
      <c r="AJ473" s="210"/>
      <c r="AK473" s="210"/>
      <c r="AL473" s="210"/>
      <c r="AM473" s="210"/>
      <c r="AN473" s="210"/>
      <c r="AO473" s="210"/>
      <c r="AP473" s="210"/>
      <c r="AQ473" s="210"/>
      <c r="AR473" s="210"/>
      <c r="AS473" s="210"/>
      <c r="AT473" s="210"/>
      <c r="AU473" s="210"/>
      <c r="AV473" s="210"/>
      <c r="AW473" s="210"/>
      <c r="AX473" s="210"/>
      <c r="AY473" s="210"/>
      <c r="AZ473" s="210"/>
      <c r="BA473" s="210"/>
      <c r="BB473" s="210"/>
      <c r="BC473" s="210"/>
      <c r="BD473" s="210"/>
      <c r="BE473" s="210"/>
      <c r="BF473" s="210"/>
      <c r="BG473" s="210"/>
      <c r="BH473" s="210"/>
    </row>
    <row r="474" spans="1:60" outlineLevel="1" x14ac:dyDescent="0.25">
      <c r="A474" s="217"/>
      <c r="B474" s="218"/>
      <c r="C474" s="259" t="s">
        <v>386</v>
      </c>
      <c r="D474" s="249"/>
      <c r="E474" s="250"/>
      <c r="F474" s="220"/>
      <c r="G474" s="220"/>
      <c r="H474" s="220"/>
      <c r="I474" s="220"/>
      <c r="J474" s="220"/>
      <c r="K474" s="220"/>
      <c r="L474" s="220"/>
      <c r="M474" s="220"/>
      <c r="N474" s="219"/>
      <c r="O474" s="219"/>
      <c r="P474" s="219"/>
      <c r="Q474" s="219"/>
      <c r="R474" s="220"/>
      <c r="S474" s="220"/>
      <c r="T474" s="220"/>
      <c r="U474" s="220"/>
      <c r="V474" s="220"/>
      <c r="W474" s="220"/>
      <c r="X474" s="220"/>
      <c r="Y474" s="210"/>
      <c r="Z474" s="210"/>
      <c r="AA474" s="210"/>
      <c r="AB474" s="210"/>
      <c r="AC474" s="210"/>
      <c r="AD474" s="210"/>
      <c r="AE474" s="210"/>
      <c r="AF474" s="210"/>
      <c r="AG474" s="210" t="s">
        <v>210</v>
      </c>
      <c r="AH474" s="210">
        <v>0</v>
      </c>
      <c r="AI474" s="210"/>
      <c r="AJ474" s="210"/>
      <c r="AK474" s="210"/>
      <c r="AL474" s="210"/>
      <c r="AM474" s="210"/>
      <c r="AN474" s="210"/>
      <c r="AO474" s="210"/>
      <c r="AP474" s="210"/>
      <c r="AQ474" s="210"/>
      <c r="AR474" s="210"/>
      <c r="AS474" s="210"/>
      <c r="AT474" s="210"/>
      <c r="AU474" s="210"/>
      <c r="AV474" s="210"/>
      <c r="AW474" s="210"/>
      <c r="AX474" s="210"/>
      <c r="AY474" s="210"/>
      <c r="AZ474" s="210"/>
      <c r="BA474" s="210"/>
      <c r="BB474" s="210"/>
      <c r="BC474" s="210"/>
      <c r="BD474" s="210"/>
      <c r="BE474" s="210"/>
      <c r="BF474" s="210"/>
      <c r="BG474" s="210"/>
      <c r="BH474" s="210"/>
    </row>
    <row r="475" spans="1:60" outlineLevel="1" x14ac:dyDescent="0.25">
      <c r="A475" s="217"/>
      <c r="B475" s="218"/>
      <c r="C475" s="259" t="s">
        <v>388</v>
      </c>
      <c r="D475" s="249"/>
      <c r="E475" s="250">
        <v>0.97</v>
      </c>
      <c r="F475" s="220"/>
      <c r="G475" s="220"/>
      <c r="H475" s="220"/>
      <c r="I475" s="220"/>
      <c r="J475" s="220"/>
      <c r="K475" s="220"/>
      <c r="L475" s="220"/>
      <c r="M475" s="220"/>
      <c r="N475" s="219"/>
      <c r="O475" s="219"/>
      <c r="P475" s="219"/>
      <c r="Q475" s="219"/>
      <c r="R475" s="220"/>
      <c r="S475" s="220"/>
      <c r="T475" s="220"/>
      <c r="U475" s="220"/>
      <c r="V475" s="220"/>
      <c r="W475" s="220"/>
      <c r="X475" s="220"/>
      <c r="Y475" s="210"/>
      <c r="Z475" s="210"/>
      <c r="AA475" s="210"/>
      <c r="AB475" s="210"/>
      <c r="AC475" s="210"/>
      <c r="AD475" s="210"/>
      <c r="AE475" s="210"/>
      <c r="AF475" s="210"/>
      <c r="AG475" s="210" t="s">
        <v>210</v>
      </c>
      <c r="AH475" s="210">
        <v>0</v>
      </c>
      <c r="AI475" s="210"/>
      <c r="AJ475" s="210"/>
      <c r="AK475" s="210"/>
      <c r="AL475" s="210"/>
      <c r="AM475" s="210"/>
      <c r="AN475" s="210"/>
      <c r="AO475" s="210"/>
      <c r="AP475" s="210"/>
      <c r="AQ475" s="210"/>
      <c r="AR475" s="210"/>
      <c r="AS475" s="210"/>
      <c r="AT475" s="210"/>
      <c r="AU475" s="210"/>
      <c r="AV475" s="210"/>
      <c r="AW475" s="210"/>
      <c r="AX475" s="210"/>
      <c r="AY475" s="210"/>
      <c r="AZ475" s="210"/>
      <c r="BA475" s="210"/>
      <c r="BB475" s="210"/>
      <c r="BC475" s="210"/>
      <c r="BD475" s="210"/>
      <c r="BE475" s="210"/>
      <c r="BF475" s="210"/>
      <c r="BG475" s="210"/>
      <c r="BH475" s="210"/>
    </row>
    <row r="476" spans="1:60" outlineLevel="1" x14ac:dyDescent="0.25">
      <c r="A476" s="217"/>
      <c r="B476" s="218"/>
      <c r="C476" s="259" t="s">
        <v>389</v>
      </c>
      <c r="D476" s="249"/>
      <c r="E476" s="250">
        <v>1.01</v>
      </c>
      <c r="F476" s="220"/>
      <c r="G476" s="220"/>
      <c r="H476" s="220"/>
      <c r="I476" s="220"/>
      <c r="J476" s="220"/>
      <c r="K476" s="220"/>
      <c r="L476" s="220"/>
      <c r="M476" s="220"/>
      <c r="N476" s="219"/>
      <c r="O476" s="219"/>
      <c r="P476" s="219"/>
      <c r="Q476" s="219"/>
      <c r="R476" s="220"/>
      <c r="S476" s="220"/>
      <c r="T476" s="220"/>
      <c r="U476" s="220"/>
      <c r="V476" s="220"/>
      <c r="W476" s="220"/>
      <c r="X476" s="220"/>
      <c r="Y476" s="210"/>
      <c r="Z476" s="210"/>
      <c r="AA476" s="210"/>
      <c r="AB476" s="210"/>
      <c r="AC476" s="210"/>
      <c r="AD476" s="210"/>
      <c r="AE476" s="210"/>
      <c r="AF476" s="210"/>
      <c r="AG476" s="210" t="s">
        <v>210</v>
      </c>
      <c r="AH476" s="210">
        <v>0</v>
      </c>
      <c r="AI476" s="210"/>
      <c r="AJ476" s="210"/>
      <c r="AK476" s="210"/>
      <c r="AL476" s="210"/>
      <c r="AM476" s="210"/>
      <c r="AN476" s="210"/>
      <c r="AO476" s="210"/>
      <c r="AP476" s="210"/>
      <c r="AQ476" s="210"/>
      <c r="AR476" s="210"/>
      <c r="AS476" s="210"/>
      <c r="AT476" s="210"/>
      <c r="AU476" s="210"/>
      <c r="AV476" s="210"/>
      <c r="AW476" s="210"/>
      <c r="AX476" s="210"/>
      <c r="AY476" s="210"/>
      <c r="AZ476" s="210"/>
      <c r="BA476" s="210"/>
      <c r="BB476" s="210"/>
      <c r="BC476" s="210"/>
      <c r="BD476" s="210"/>
      <c r="BE476" s="210"/>
      <c r="BF476" s="210"/>
      <c r="BG476" s="210"/>
      <c r="BH476" s="210"/>
    </row>
    <row r="477" spans="1:60" outlineLevel="1" x14ac:dyDescent="0.25">
      <c r="A477" s="217"/>
      <c r="B477" s="218"/>
      <c r="C477" s="259" t="s">
        <v>390</v>
      </c>
      <c r="D477" s="249"/>
      <c r="E477" s="250">
        <v>5</v>
      </c>
      <c r="F477" s="220"/>
      <c r="G477" s="220"/>
      <c r="H477" s="220"/>
      <c r="I477" s="220"/>
      <c r="J477" s="220"/>
      <c r="K477" s="220"/>
      <c r="L477" s="220"/>
      <c r="M477" s="220"/>
      <c r="N477" s="219"/>
      <c r="O477" s="219"/>
      <c r="P477" s="219"/>
      <c r="Q477" s="219"/>
      <c r="R477" s="220"/>
      <c r="S477" s="220"/>
      <c r="T477" s="220"/>
      <c r="U477" s="220"/>
      <c r="V477" s="220"/>
      <c r="W477" s="220"/>
      <c r="X477" s="220"/>
      <c r="Y477" s="210"/>
      <c r="Z477" s="210"/>
      <c r="AA477" s="210"/>
      <c r="AB477" s="210"/>
      <c r="AC477" s="210"/>
      <c r="AD477" s="210"/>
      <c r="AE477" s="210"/>
      <c r="AF477" s="210"/>
      <c r="AG477" s="210" t="s">
        <v>210</v>
      </c>
      <c r="AH477" s="210">
        <v>0</v>
      </c>
      <c r="AI477" s="210"/>
      <c r="AJ477" s="210"/>
      <c r="AK477" s="210"/>
      <c r="AL477" s="210"/>
      <c r="AM477" s="210"/>
      <c r="AN477" s="210"/>
      <c r="AO477" s="210"/>
      <c r="AP477" s="210"/>
      <c r="AQ477" s="210"/>
      <c r="AR477" s="210"/>
      <c r="AS477" s="210"/>
      <c r="AT477" s="210"/>
      <c r="AU477" s="210"/>
      <c r="AV477" s="210"/>
      <c r="AW477" s="210"/>
      <c r="AX477" s="210"/>
      <c r="AY477" s="210"/>
      <c r="AZ477" s="210"/>
      <c r="BA477" s="210"/>
      <c r="BB477" s="210"/>
      <c r="BC477" s="210"/>
      <c r="BD477" s="210"/>
      <c r="BE477" s="210"/>
      <c r="BF477" s="210"/>
      <c r="BG477" s="210"/>
      <c r="BH477" s="210"/>
    </row>
    <row r="478" spans="1:60" outlineLevel="1" x14ac:dyDescent="0.25">
      <c r="A478" s="228">
        <v>120</v>
      </c>
      <c r="B478" s="229" t="s">
        <v>698</v>
      </c>
      <c r="C478" s="245" t="s">
        <v>699</v>
      </c>
      <c r="D478" s="230" t="s">
        <v>213</v>
      </c>
      <c r="E478" s="231">
        <v>78.257199999999997</v>
      </c>
      <c r="F478" s="232"/>
      <c r="G478" s="233">
        <f>ROUND(E478*F478,2)</f>
        <v>0</v>
      </c>
      <c r="H478" s="232"/>
      <c r="I478" s="233">
        <f>ROUND(E478*H478,2)</f>
        <v>0</v>
      </c>
      <c r="J478" s="232"/>
      <c r="K478" s="233">
        <f>ROUND(E478*J478,2)</f>
        <v>0</v>
      </c>
      <c r="L478" s="233">
        <v>21</v>
      </c>
      <c r="M478" s="233">
        <f>G478*(1+L478/100)</f>
        <v>0</v>
      </c>
      <c r="N478" s="231">
        <v>1.9199999999999998E-2</v>
      </c>
      <c r="O478" s="231">
        <f>ROUND(E478*N478,2)</f>
        <v>1.5</v>
      </c>
      <c r="P478" s="231">
        <v>0</v>
      </c>
      <c r="Q478" s="231">
        <f>ROUND(E478*P478,2)</f>
        <v>0</v>
      </c>
      <c r="R478" s="233"/>
      <c r="S478" s="233" t="s">
        <v>233</v>
      </c>
      <c r="T478" s="234" t="s">
        <v>182</v>
      </c>
      <c r="U478" s="220">
        <v>0</v>
      </c>
      <c r="V478" s="220">
        <f>ROUND(E478*U478,2)</f>
        <v>0</v>
      </c>
      <c r="W478" s="220"/>
      <c r="X478" s="220" t="s">
        <v>590</v>
      </c>
      <c r="Y478" s="210"/>
      <c r="Z478" s="210"/>
      <c r="AA478" s="210"/>
      <c r="AB478" s="210"/>
      <c r="AC478" s="210"/>
      <c r="AD478" s="210"/>
      <c r="AE478" s="210"/>
      <c r="AF478" s="210"/>
      <c r="AG478" s="210" t="s">
        <v>591</v>
      </c>
      <c r="AH478" s="210"/>
      <c r="AI478" s="210"/>
      <c r="AJ478" s="210"/>
      <c r="AK478" s="210"/>
      <c r="AL478" s="210"/>
      <c r="AM478" s="210"/>
      <c r="AN478" s="210"/>
      <c r="AO478" s="210"/>
      <c r="AP478" s="210"/>
      <c r="AQ478" s="210"/>
      <c r="AR478" s="210"/>
      <c r="AS478" s="210"/>
      <c r="AT478" s="210"/>
      <c r="AU478" s="210"/>
      <c r="AV478" s="210"/>
      <c r="AW478" s="210"/>
      <c r="AX478" s="210"/>
      <c r="AY478" s="210"/>
      <c r="AZ478" s="210"/>
      <c r="BA478" s="210"/>
      <c r="BB478" s="210"/>
      <c r="BC478" s="210"/>
      <c r="BD478" s="210"/>
      <c r="BE478" s="210"/>
      <c r="BF478" s="210"/>
      <c r="BG478" s="210"/>
      <c r="BH478" s="210"/>
    </row>
    <row r="479" spans="1:60" outlineLevel="1" x14ac:dyDescent="0.25">
      <c r="A479" s="217"/>
      <c r="B479" s="218"/>
      <c r="C479" s="259" t="s">
        <v>695</v>
      </c>
      <c r="D479" s="249"/>
      <c r="E479" s="250"/>
      <c r="F479" s="220"/>
      <c r="G479" s="220"/>
      <c r="H479" s="220"/>
      <c r="I479" s="220"/>
      <c r="J479" s="220"/>
      <c r="K479" s="220"/>
      <c r="L479" s="220"/>
      <c r="M479" s="220"/>
      <c r="N479" s="219"/>
      <c r="O479" s="219"/>
      <c r="P479" s="219"/>
      <c r="Q479" s="219"/>
      <c r="R479" s="220"/>
      <c r="S479" s="220"/>
      <c r="T479" s="220"/>
      <c r="U479" s="220"/>
      <c r="V479" s="220"/>
      <c r="W479" s="220"/>
      <c r="X479" s="220"/>
      <c r="Y479" s="210"/>
      <c r="Z479" s="210"/>
      <c r="AA479" s="210"/>
      <c r="AB479" s="210"/>
      <c r="AC479" s="210"/>
      <c r="AD479" s="210"/>
      <c r="AE479" s="210"/>
      <c r="AF479" s="210"/>
      <c r="AG479" s="210" t="s">
        <v>210</v>
      </c>
      <c r="AH479" s="210">
        <v>0</v>
      </c>
      <c r="AI479" s="210"/>
      <c r="AJ479" s="210"/>
      <c r="AK479" s="210"/>
      <c r="AL479" s="210"/>
      <c r="AM479" s="210"/>
      <c r="AN479" s="210"/>
      <c r="AO479" s="210"/>
      <c r="AP479" s="210"/>
      <c r="AQ479" s="210"/>
      <c r="AR479" s="210"/>
      <c r="AS479" s="210"/>
      <c r="AT479" s="210"/>
      <c r="AU479" s="210"/>
      <c r="AV479" s="210"/>
      <c r="AW479" s="210"/>
      <c r="AX479" s="210"/>
      <c r="AY479" s="210"/>
      <c r="AZ479" s="210"/>
      <c r="BA479" s="210"/>
      <c r="BB479" s="210"/>
      <c r="BC479" s="210"/>
      <c r="BD479" s="210"/>
      <c r="BE479" s="210"/>
      <c r="BF479" s="210"/>
      <c r="BG479" s="210"/>
      <c r="BH479" s="210"/>
    </row>
    <row r="480" spans="1:60" outlineLevel="1" x14ac:dyDescent="0.25">
      <c r="A480" s="217"/>
      <c r="B480" s="218"/>
      <c r="C480" s="259" t="s">
        <v>700</v>
      </c>
      <c r="D480" s="249"/>
      <c r="E480" s="250">
        <v>27.207599999999999</v>
      </c>
      <c r="F480" s="220"/>
      <c r="G480" s="220"/>
      <c r="H480" s="220"/>
      <c r="I480" s="220"/>
      <c r="J480" s="220"/>
      <c r="K480" s="220"/>
      <c r="L480" s="220"/>
      <c r="M480" s="220"/>
      <c r="N480" s="219"/>
      <c r="O480" s="219"/>
      <c r="P480" s="219"/>
      <c r="Q480" s="219"/>
      <c r="R480" s="220"/>
      <c r="S480" s="220"/>
      <c r="T480" s="220"/>
      <c r="U480" s="220"/>
      <c r="V480" s="220"/>
      <c r="W480" s="220"/>
      <c r="X480" s="220"/>
      <c r="Y480" s="210"/>
      <c r="Z480" s="210"/>
      <c r="AA480" s="210"/>
      <c r="AB480" s="210"/>
      <c r="AC480" s="210"/>
      <c r="AD480" s="210"/>
      <c r="AE480" s="210"/>
      <c r="AF480" s="210"/>
      <c r="AG480" s="210" t="s">
        <v>210</v>
      </c>
      <c r="AH480" s="210">
        <v>5</v>
      </c>
      <c r="AI480" s="210"/>
      <c r="AJ480" s="210"/>
      <c r="AK480" s="210"/>
      <c r="AL480" s="210"/>
      <c r="AM480" s="210"/>
      <c r="AN480" s="210"/>
      <c r="AO480" s="210"/>
      <c r="AP480" s="210"/>
      <c r="AQ480" s="210"/>
      <c r="AR480" s="210"/>
      <c r="AS480" s="210"/>
      <c r="AT480" s="210"/>
      <c r="AU480" s="210"/>
      <c r="AV480" s="210"/>
      <c r="AW480" s="210"/>
      <c r="AX480" s="210"/>
      <c r="AY480" s="210"/>
      <c r="AZ480" s="210"/>
      <c r="BA480" s="210"/>
      <c r="BB480" s="210"/>
      <c r="BC480" s="210"/>
      <c r="BD480" s="210"/>
      <c r="BE480" s="210"/>
      <c r="BF480" s="210"/>
      <c r="BG480" s="210"/>
      <c r="BH480" s="210"/>
    </row>
    <row r="481" spans="1:60" outlineLevel="1" x14ac:dyDescent="0.25">
      <c r="A481" s="217"/>
      <c r="B481" s="218"/>
      <c r="C481" s="259" t="s">
        <v>701</v>
      </c>
      <c r="D481" s="249"/>
      <c r="E481" s="250"/>
      <c r="F481" s="220"/>
      <c r="G481" s="220"/>
      <c r="H481" s="220"/>
      <c r="I481" s="220"/>
      <c r="J481" s="220"/>
      <c r="K481" s="220"/>
      <c r="L481" s="220"/>
      <c r="M481" s="220"/>
      <c r="N481" s="219"/>
      <c r="O481" s="219"/>
      <c r="P481" s="219"/>
      <c r="Q481" s="219"/>
      <c r="R481" s="220"/>
      <c r="S481" s="220"/>
      <c r="T481" s="220"/>
      <c r="U481" s="220"/>
      <c r="V481" s="220"/>
      <c r="W481" s="220"/>
      <c r="X481" s="220"/>
      <c r="Y481" s="210"/>
      <c r="Z481" s="210"/>
      <c r="AA481" s="210"/>
      <c r="AB481" s="210"/>
      <c r="AC481" s="210"/>
      <c r="AD481" s="210"/>
      <c r="AE481" s="210"/>
      <c r="AF481" s="210"/>
      <c r="AG481" s="210" t="s">
        <v>210</v>
      </c>
      <c r="AH481" s="210">
        <v>0</v>
      </c>
      <c r="AI481" s="210"/>
      <c r="AJ481" s="210"/>
      <c r="AK481" s="210"/>
      <c r="AL481" s="210"/>
      <c r="AM481" s="210"/>
      <c r="AN481" s="210"/>
      <c r="AO481" s="210"/>
      <c r="AP481" s="210"/>
      <c r="AQ481" s="210"/>
      <c r="AR481" s="210"/>
      <c r="AS481" s="210"/>
      <c r="AT481" s="210"/>
      <c r="AU481" s="210"/>
      <c r="AV481" s="210"/>
      <c r="AW481" s="210"/>
      <c r="AX481" s="210"/>
      <c r="AY481" s="210"/>
      <c r="AZ481" s="210"/>
      <c r="BA481" s="210"/>
      <c r="BB481" s="210"/>
      <c r="BC481" s="210"/>
      <c r="BD481" s="210"/>
      <c r="BE481" s="210"/>
      <c r="BF481" s="210"/>
      <c r="BG481" s="210"/>
      <c r="BH481" s="210"/>
    </row>
    <row r="482" spans="1:60" outlineLevel="1" x14ac:dyDescent="0.25">
      <c r="A482" s="217"/>
      <c r="B482" s="218"/>
      <c r="C482" s="259" t="s">
        <v>702</v>
      </c>
      <c r="D482" s="249"/>
      <c r="E482" s="250">
        <v>51.049599999999998</v>
      </c>
      <c r="F482" s="220"/>
      <c r="G482" s="220"/>
      <c r="H482" s="220"/>
      <c r="I482" s="220"/>
      <c r="J482" s="220"/>
      <c r="K482" s="220"/>
      <c r="L482" s="220"/>
      <c r="M482" s="220"/>
      <c r="N482" s="219"/>
      <c r="O482" s="219"/>
      <c r="P482" s="219"/>
      <c r="Q482" s="219"/>
      <c r="R482" s="220"/>
      <c r="S482" s="220"/>
      <c r="T482" s="220"/>
      <c r="U482" s="220"/>
      <c r="V482" s="220"/>
      <c r="W482" s="220"/>
      <c r="X482" s="220"/>
      <c r="Y482" s="210"/>
      <c r="Z482" s="210"/>
      <c r="AA482" s="210"/>
      <c r="AB482" s="210"/>
      <c r="AC482" s="210"/>
      <c r="AD482" s="210"/>
      <c r="AE482" s="210"/>
      <c r="AF482" s="210"/>
      <c r="AG482" s="210" t="s">
        <v>210</v>
      </c>
      <c r="AH482" s="210">
        <v>5</v>
      </c>
      <c r="AI482" s="210"/>
      <c r="AJ482" s="210"/>
      <c r="AK482" s="210"/>
      <c r="AL482" s="210"/>
      <c r="AM482" s="210"/>
      <c r="AN482" s="210"/>
      <c r="AO482" s="210"/>
      <c r="AP482" s="210"/>
      <c r="AQ482" s="210"/>
      <c r="AR482" s="210"/>
      <c r="AS482" s="210"/>
      <c r="AT482" s="210"/>
      <c r="AU482" s="210"/>
      <c r="AV482" s="210"/>
      <c r="AW482" s="210"/>
      <c r="AX482" s="210"/>
      <c r="AY482" s="210"/>
      <c r="AZ482" s="210"/>
      <c r="BA482" s="210"/>
      <c r="BB482" s="210"/>
      <c r="BC482" s="210"/>
      <c r="BD482" s="210"/>
      <c r="BE482" s="210"/>
      <c r="BF482" s="210"/>
      <c r="BG482" s="210"/>
      <c r="BH482" s="210"/>
    </row>
    <row r="483" spans="1:60" outlineLevel="1" x14ac:dyDescent="0.25">
      <c r="A483" s="228">
        <v>121</v>
      </c>
      <c r="B483" s="229" t="s">
        <v>703</v>
      </c>
      <c r="C483" s="245" t="s">
        <v>704</v>
      </c>
      <c r="D483" s="230" t="s">
        <v>309</v>
      </c>
      <c r="E483" s="231">
        <v>1.8298700000000001</v>
      </c>
      <c r="F483" s="232"/>
      <c r="G483" s="233">
        <f>ROUND(E483*F483,2)</f>
        <v>0</v>
      </c>
      <c r="H483" s="232"/>
      <c r="I483" s="233">
        <f>ROUND(E483*H483,2)</f>
        <v>0</v>
      </c>
      <c r="J483" s="232"/>
      <c r="K483" s="233">
        <f>ROUND(E483*J483,2)</f>
        <v>0</v>
      </c>
      <c r="L483" s="233">
        <v>21</v>
      </c>
      <c r="M483" s="233">
        <f>G483*(1+L483/100)</f>
        <v>0</v>
      </c>
      <c r="N483" s="231">
        <v>0</v>
      </c>
      <c r="O483" s="231">
        <f>ROUND(E483*N483,2)</f>
        <v>0</v>
      </c>
      <c r="P483" s="231">
        <v>0</v>
      </c>
      <c r="Q483" s="231">
        <f>ROUND(E483*P483,2)</f>
        <v>0</v>
      </c>
      <c r="R483" s="233" t="s">
        <v>662</v>
      </c>
      <c r="S483" s="233" t="s">
        <v>181</v>
      </c>
      <c r="T483" s="234" t="s">
        <v>181</v>
      </c>
      <c r="U483" s="220">
        <v>1.5980000000000001</v>
      </c>
      <c r="V483" s="220">
        <f>ROUND(E483*U483,2)</f>
        <v>2.92</v>
      </c>
      <c r="W483" s="220"/>
      <c r="X483" s="220" t="s">
        <v>547</v>
      </c>
      <c r="Y483" s="210"/>
      <c r="Z483" s="210"/>
      <c r="AA483" s="210"/>
      <c r="AB483" s="210"/>
      <c r="AC483" s="210"/>
      <c r="AD483" s="210"/>
      <c r="AE483" s="210"/>
      <c r="AF483" s="210"/>
      <c r="AG483" s="210" t="s">
        <v>548</v>
      </c>
      <c r="AH483" s="210"/>
      <c r="AI483" s="210"/>
      <c r="AJ483" s="210"/>
      <c r="AK483" s="210"/>
      <c r="AL483" s="210"/>
      <c r="AM483" s="210"/>
      <c r="AN483" s="210"/>
      <c r="AO483" s="210"/>
      <c r="AP483" s="210"/>
      <c r="AQ483" s="210"/>
      <c r="AR483" s="210"/>
      <c r="AS483" s="210"/>
      <c r="AT483" s="210"/>
      <c r="AU483" s="210"/>
      <c r="AV483" s="210"/>
      <c r="AW483" s="210"/>
      <c r="AX483" s="210"/>
      <c r="AY483" s="210"/>
      <c r="AZ483" s="210"/>
      <c r="BA483" s="210"/>
      <c r="BB483" s="210"/>
      <c r="BC483" s="210"/>
      <c r="BD483" s="210"/>
      <c r="BE483" s="210"/>
      <c r="BF483" s="210"/>
      <c r="BG483" s="210"/>
      <c r="BH483" s="210"/>
    </row>
    <row r="484" spans="1:60" outlineLevel="1" x14ac:dyDescent="0.25">
      <c r="A484" s="217"/>
      <c r="B484" s="218"/>
      <c r="C484" s="258" t="s">
        <v>571</v>
      </c>
      <c r="D484" s="253"/>
      <c r="E484" s="253"/>
      <c r="F484" s="253"/>
      <c r="G484" s="253"/>
      <c r="H484" s="220"/>
      <c r="I484" s="220"/>
      <c r="J484" s="220"/>
      <c r="K484" s="220"/>
      <c r="L484" s="220"/>
      <c r="M484" s="220"/>
      <c r="N484" s="219"/>
      <c r="O484" s="219"/>
      <c r="P484" s="219"/>
      <c r="Q484" s="219"/>
      <c r="R484" s="220"/>
      <c r="S484" s="220"/>
      <c r="T484" s="220"/>
      <c r="U484" s="220"/>
      <c r="V484" s="220"/>
      <c r="W484" s="220"/>
      <c r="X484" s="220"/>
      <c r="Y484" s="210"/>
      <c r="Z484" s="210"/>
      <c r="AA484" s="210"/>
      <c r="AB484" s="210"/>
      <c r="AC484" s="210"/>
      <c r="AD484" s="210"/>
      <c r="AE484" s="210"/>
      <c r="AF484" s="210"/>
      <c r="AG484" s="210" t="s">
        <v>205</v>
      </c>
      <c r="AH484" s="210"/>
      <c r="AI484" s="210"/>
      <c r="AJ484" s="210"/>
      <c r="AK484" s="210"/>
      <c r="AL484" s="210"/>
      <c r="AM484" s="210"/>
      <c r="AN484" s="210"/>
      <c r="AO484" s="210"/>
      <c r="AP484" s="210"/>
      <c r="AQ484" s="210"/>
      <c r="AR484" s="210"/>
      <c r="AS484" s="210"/>
      <c r="AT484" s="210"/>
      <c r="AU484" s="210"/>
      <c r="AV484" s="210"/>
      <c r="AW484" s="210"/>
      <c r="AX484" s="210"/>
      <c r="AY484" s="210"/>
      <c r="AZ484" s="210"/>
      <c r="BA484" s="210"/>
      <c r="BB484" s="210"/>
      <c r="BC484" s="210"/>
      <c r="BD484" s="210"/>
      <c r="BE484" s="210"/>
      <c r="BF484" s="210"/>
      <c r="BG484" s="210"/>
      <c r="BH484" s="210"/>
    </row>
    <row r="485" spans="1:60" x14ac:dyDescent="0.25">
      <c r="A485" s="222" t="s">
        <v>176</v>
      </c>
      <c r="B485" s="223" t="s">
        <v>128</v>
      </c>
      <c r="C485" s="243" t="s">
        <v>129</v>
      </c>
      <c r="D485" s="224"/>
      <c r="E485" s="225"/>
      <c r="F485" s="226"/>
      <c r="G485" s="226">
        <f>SUMIF(AG486:AG495,"&lt;&gt;NOR",G486:G495)</f>
        <v>0</v>
      </c>
      <c r="H485" s="226"/>
      <c r="I485" s="226">
        <f>SUM(I486:I495)</f>
        <v>0</v>
      </c>
      <c r="J485" s="226"/>
      <c r="K485" s="226">
        <f>SUM(K486:K495)</f>
        <v>0</v>
      </c>
      <c r="L485" s="226"/>
      <c r="M485" s="226">
        <f>SUM(M486:M495)</f>
        <v>0</v>
      </c>
      <c r="N485" s="225"/>
      <c r="O485" s="225">
        <f>SUM(O486:O495)</f>
        <v>0.22</v>
      </c>
      <c r="P485" s="225"/>
      <c r="Q485" s="225">
        <f>SUM(Q486:Q495)</f>
        <v>0</v>
      </c>
      <c r="R485" s="226"/>
      <c r="S485" s="226"/>
      <c r="T485" s="227"/>
      <c r="U485" s="221"/>
      <c r="V485" s="221">
        <f>SUM(V486:V495)</f>
        <v>25.8</v>
      </c>
      <c r="W485" s="221"/>
      <c r="X485" s="221"/>
      <c r="AG485" t="s">
        <v>177</v>
      </c>
    </row>
    <row r="486" spans="1:60" ht="20.399999999999999" outlineLevel="1" x14ac:dyDescent="0.25">
      <c r="A486" s="228">
        <v>122</v>
      </c>
      <c r="B486" s="229" t="s">
        <v>705</v>
      </c>
      <c r="C486" s="245" t="s">
        <v>706</v>
      </c>
      <c r="D486" s="230" t="s">
        <v>213</v>
      </c>
      <c r="E486" s="231">
        <v>20</v>
      </c>
      <c r="F486" s="232"/>
      <c r="G486" s="233">
        <f>ROUND(E486*F486,2)</f>
        <v>0</v>
      </c>
      <c r="H486" s="232"/>
      <c r="I486" s="233">
        <f>ROUND(E486*H486,2)</f>
        <v>0</v>
      </c>
      <c r="J486" s="232"/>
      <c r="K486" s="233">
        <f>ROUND(E486*J486,2)</f>
        <v>0</v>
      </c>
      <c r="L486" s="233">
        <v>21</v>
      </c>
      <c r="M486" s="233">
        <f>G486*(1+L486/100)</f>
        <v>0</v>
      </c>
      <c r="N486" s="231">
        <v>3.2200000000000002E-3</v>
      </c>
      <c r="O486" s="231">
        <f>ROUND(E486*N486,2)</f>
        <v>0.06</v>
      </c>
      <c r="P486" s="231">
        <v>0</v>
      </c>
      <c r="Q486" s="231">
        <f>ROUND(E486*P486,2)</f>
        <v>0</v>
      </c>
      <c r="R486" s="233" t="s">
        <v>552</v>
      </c>
      <c r="S486" s="233" t="s">
        <v>181</v>
      </c>
      <c r="T486" s="234" t="s">
        <v>181</v>
      </c>
      <c r="U486" s="220">
        <v>0</v>
      </c>
      <c r="V486" s="220">
        <f>ROUND(E486*U486,2)</f>
        <v>0</v>
      </c>
      <c r="W486" s="220"/>
      <c r="X486" s="220" t="s">
        <v>234</v>
      </c>
      <c r="Y486" s="210"/>
      <c r="Z486" s="210"/>
      <c r="AA486" s="210"/>
      <c r="AB486" s="210"/>
      <c r="AC486" s="210"/>
      <c r="AD486" s="210"/>
      <c r="AE486" s="210"/>
      <c r="AF486" s="210"/>
      <c r="AG486" s="210" t="s">
        <v>235</v>
      </c>
      <c r="AH486" s="210"/>
      <c r="AI486" s="210"/>
      <c r="AJ486" s="210"/>
      <c r="AK486" s="210"/>
      <c r="AL486" s="210"/>
      <c r="AM486" s="210"/>
      <c r="AN486" s="210"/>
      <c r="AO486" s="210"/>
      <c r="AP486" s="210"/>
      <c r="AQ486" s="210"/>
      <c r="AR486" s="210"/>
      <c r="AS486" s="210"/>
      <c r="AT486" s="210"/>
      <c r="AU486" s="210"/>
      <c r="AV486" s="210"/>
      <c r="AW486" s="210"/>
      <c r="AX486" s="210"/>
      <c r="AY486" s="210"/>
      <c r="AZ486" s="210"/>
      <c r="BA486" s="210"/>
      <c r="BB486" s="210"/>
      <c r="BC486" s="210"/>
      <c r="BD486" s="210"/>
      <c r="BE486" s="210"/>
      <c r="BF486" s="210"/>
      <c r="BG486" s="210"/>
      <c r="BH486" s="210"/>
    </row>
    <row r="487" spans="1:60" ht="21" outlineLevel="1" x14ac:dyDescent="0.25">
      <c r="A487" s="217"/>
      <c r="B487" s="218"/>
      <c r="C487" s="258" t="s">
        <v>707</v>
      </c>
      <c r="D487" s="253"/>
      <c r="E487" s="253"/>
      <c r="F487" s="253"/>
      <c r="G487" s="253"/>
      <c r="H487" s="220"/>
      <c r="I487" s="220"/>
      <c r="J487" s="220"/>
      <c r="K487" s="220"/>
      <c r="L487" s="220"/>
      <c r="M487" s="220"/>
      <c r="N487" s="219"/>
      <c r="O487" s="219"/>
      <c r="P487" s="219"/>
      <c r="Q487" s="219"/>
      <c r="R487" s="220"/>
      <c r="S487" s="220"/>
      <c r="T487" s="220"/>
      <c r="U487" s="220"/>
      <c r="V487" s="220"/>
      <c r="W487" s="220"/>
      <c r="X487" s="220"/>
      <c r="Y487" s="210"/>
      <c r="Z487" s="210"/>
      <c r="AA487" s="210"/>
      <c r="AB487" s="210"/>
      <c r="AC487" s="210"/>
      <c r="AD487" s="210"/>
      <c r="AE487" s="210"/>
      <c r="AF487" s="210"/>
      <c r="AG487" s="210" t="s">
        <v>205</v>
      </c>
      <c r="AH487" s="210"/>
      <c r="AI487" s="210"/>
      <c r="AJ487" s="210"/>
      <c r="AK487" s="210"/>
      <c r="AL487" s="210"/>
      <c r="AM487" s="210"/>
      <c r="AN487" s="210"/>
      <c r="AO487" s="210"/>
      <c r="AP487" s="210"/>
      <c r="AQ487" s="210"/>
      <c r="AR487" s="210"/>
      <c r="AS487" s="210"/>
      <c r="AT487" s="210"/>
      <c r="AU487" s="210"/>
      <c r="AV487" s="210"/>
      <c r="AW487" s="210"/>
      <c r="AX487" s="210"/>
      <c r="AY487" s="210"/>
      <c r="AZ487" s="210"/>
      <c r="BA487" s="254" t="str">
        <f>C487</f>
        <v>lepení a dodávka podlahoviny z PVC, bez podkladu. Svaření podlahoviny. Dodávka a lepení podlahových soklíků z měkčeného PVC. Pastování a vyleštění podlah.</v>
      </c>
      <c r="BB487" s="210"/>
      <c r="BC487" s="210"/>
      <c r="BD487" s="210"/>
      <c r="BE487" s="210"/>
      <c r="BF487" s="210"/>
      <c r="BG487" s="210"/>
      <c r="BH487" s="210"/>
    </row>
    <row r="488" spans="1:60" outlineLevel="1" x14ac:dyDescent="0.25">
      <c r="A488" s="217"/>
      <c r="B488" s="218"/>
      <c r="C488" s="259" t="s">
        <v>391</v>
      </c>
      <c r="D488" s="249"/>
      <c r="E488" s="250"/>
      <c r="F488" s="220"/>
      <c r="G488" s="220"/>
      <c r="H488" s="220"/>
      <c r="I488" s="220"/>
      <c r="J488" s="220"/>
      <c r="K488" s="220"/>
      <c r="L488" s="220"/>
      <c r="M488" s="220"/>
      <c r="N488" s="219"/>
      <c r="O488" s="219"/>
      <c r="P488" s="219"/>
      <c r="Q488" s="219"/>
      <c r="R488" s="220"/>
      <c r="S488" s="220"/>
      <c r="T488" s="220"/>
      <c r="U488" s="220"/>
      <c r="V488" s="220"/>
      <c r="W488" s="220"/>
      <c r="X488" s="220"/>
      <c r="Y488" s="210"/>
      <c r="Z488" s="210"/>
      <c r="AA488" s="210"/>
      <c r="AB488" s="210"/>
      <c r="AC488" s="210"/>
      <c r="AD488" s="210"/>
      <c r="AE488" s="210"/>
      <c r="AF488" s="210"/>
      <c r="AG488" s="210" t="s">
        <v>210</v>
      </c>
      <c r="AH488" s="210">
        <v>0</v>
      </c>
      <c r="AI488" s="210"/>
      <c r="AJ488" s="210"/>
      <c r="AK488" s="210"/>
      <c r="AL488" s="210"/>
      <c r="AM488" s="210"/>
      <c r="AN488" s="210"/>
      <c r="AO488" s="210"/>
      <c r="AP488" s="210"/>
      <c r="AQ488" s="210"/>
      <c r="AR488" s="210"/>
      <c r="AS488" s="210"/>
      <c r="AT488" s="210"/>
      <c r="AU488" s="210"/>
      <c r="AV488" s="210"/>
      <c r="AW488" s="210"/>
      <c r="AX488" s="210"/>
      <c r="AY488" s="210"/>
      <c r="AZ488" s="210"/>
      <c r="BA488" s="210"/>
      <c r="BB488" s="210"/>
      <c r="BC488" s="210"/>
      <c r="BD488" s="210"/>
      <c r="BE488" s="210"/>
      <c r="BF488" s="210"/>
      <c r="BG488" s="210"/>
      <c r="BH488" s="210"/>
    </row>
    <row r="489" spans="1:60" outlineLevel="1" x14ac:dyDescent="0.25">
      <c r="A489" s="217"/>
      <c r="B489" s="218"/>
      <c r="C489" s="259" t="s">
        <v>392</v>
      </c>
      <c r="D489" s="249"/>
      <c r="E489" s="250">
        <v>5.6</v>
      </c>
      <c r="F489" s="220"/>
      <c r="G489" s="220"/>
      <c r="H489" s="220"/>
      <c r="I489" s="220"/>
      <c r="J489" s="220"/>
      <c r="K489" s="220"/>
      <c r="L489" s="220"/>
      <c r="M489" s="220"/>
      <c r="N489" s="219"/>
      <c r="O489" s="219"/>
      <c r="P489" s="219"/>
      <c r="Q489" s="219"/>
      <c r="R489" s="220"/>
      <c r="S489" s="220"/>
      <c r="T489" s="220"/>
      <c r="U489" s="220"/>
      <c r="V489" s="220"/>
      <c r="W489" s="220"/>
      <c r="X489" s="220"/>
      <c r="Y489" s="210"/>
      <c r="Z489" s="210"/>
      <c r="AA489" s="210"/>
      <c r="AB489" s="210"/>
      <c r="AC489" s="210"/>
      <c r="AD489" s="210"/>
      <c r="AE489" s="210"/>
      <c r="AF489" s="210"/>
      <c r="AG489" s="210" t="s">
        <v>210</v>
      </c>
      <c r="AH489" s="210">
        <v>0</v>
      </c>
      <c r="AI489" s="210"/>
      <c r="AJ489" s="210"/>
      <c r="AK489" s="210"/>
      <c r="AL489" s="210"/>
      <c r="AM489" s="210"/>
      <c r="AN489" s="210"/>
      <c r="AO489" s="210"/>
      <c r="AP489" s="210"/>
      <c r="AQ489" s="210"/>
      <c r="AR489" s="210"/>
      <c r="AS489" s="210"/>
      <c r="AT489" s="210"/>
      <c r="AU489" s="210"/>
      <c r="AV489" s="210"/>
      <c r="AW489" s="210"/>
      <c r="AX489" s="210"/>
      <c r="AY489" s="210"/>
      <c r="AZ489" s="210"/>
      <c r="BA489" s="210"/>
      <c r="BB489" s="210"/>
      <c r="BC489" s="210"/>
      <c r="BD489" s="210"/>
      <c r="BE489" s="210"/>
      <c r="BF489" s="210"/>
      <c r="BG489" s="210"/>
      <c r="BH489" s="210"/>
    </row>
    <row r="490" spans="1:60" outlineLevel="1" x14ac:dyDescent="0.25">
      <c r="A490" s="217"/>
      <c r="B490" s="218"/>
      <c r="C490" s="259" t="s">
        <v>393</v>
      </c>
      <c r="D490" s="249"/>
      <c r="E490" s="250"/>
      <c r="F490" s="220"/>
      <c r="G490" s="220"/>
      <c r="H490" s="220"/>
      <c r="I490" s="220"/>
      <c r="J490" s="220"/>
      <c r="K490" s="220"/>
      <c r="L490" s="220"/>
      <c r="M490" s="220"/>
      <c r="N490" s="219"/>
      <c r="O490" s="219"/>
      <c r="P490" s="219"/>
      <c r="Q490" s="219"/>
      <c r="R490" s="220"/>
      <c r="S490" s="220"/>
      <c r="T490" s="220"/>
      <c r="U490" s="220"/>
      <c r="V490" s="220"/>
      <c r="W490" s="220"/>
      <c r="X490" s="220"/>
      <c r="Y490" s="210"/>
      <c r="Z490" s="210"/>
      <c r="AA490" s="210"/>
      <c r="AB490" s="210"/>
      <c r="AC490" s="210"/>
      <c r="AD490" s="210"/>
      <c r="AE490" s="210"/>
      <c r="AF490" s="210"/>
      <c r="AG490" s="210" t="s">
        <v>210</v>
      </c>
      <c r="AH490" s="210">
        <v>0</v>
      </c>
      <c r="AI490" s="210"/>
      <c r="AJ490" s="210"/>
      <c r="AK490" s="210"/>
      <c r="AL490" s="210"/>
      <c r="AM490" s="210"/>
      <c r="AN490" s="210"/>
      <c r="AO490" s="210"/>
      <c r="AP490" s="210"/>
      <c r="AQ490" s="210"/>
      <c r="AR490" s="210"/>
      <c r="AS490" s="210"/>
      <c r="AT490" s="210"/>
      <c r="AU490" s="210"/>
      <c r="AV490" s="210"/>
      <c r="AW490" s="210"/>
      <c r="AX490" s="210"/>
      <c r="AY490" s="210"/>
      <c r="AZ490" s="210"/>
      <c r="BA490" s="210"/>
      <c r="BB490" s="210"/>
      <c r="BC490" s="210"/>
      <c r="BD490" s="210"/>
      <c r="BE490" s="210"/>
      <c r="BF490" s="210"/>
      <c r="BG490" s="210"/>
      <c r="BH490" s="210"/>
    </row>
    <row r="491" spans="1:60" outlineLevel="1" x14ac:dyDescent="0.25">
      <c r="A491" s="217"/>
      <c r="B491" s="218"/>
      <c r="C491" s="259" t="s">
        <v>394</v>
      </c>
      <c r="D491" s="249"/>
      <c r="E491" s="250">
        <v>14.4</v>
      </c>
      <c r="F491" s="220"/>
      <c r="G491" s="220"/>
      <c r="H491" s="220"/>
      <c r="I491" s="220"/>
      <c r="J491" s="220"/>
      <c r="K491" s="220"/>
      <c r="L491" s="220"/>
      <c r="M491" s="220"/>
      <c r="N491" s="219"/>
      <c r="O491" s="219"/>
      <c r="P491" s="219"/>
      <c r="Q491" s="219"/>
      <c r="R491" s="220"/>
      <c r="S491" s="220"/>
      <c r="T491" s="220"/>
      <c r="U491" s="220"/>
      <c r="V491" s="220"/>
      <c r="W491" s="220"/>
      <c r="X491" s="220"/>
      <c r="Y491" s="210"/>
      <c r="Z491" s="210"/>
      <c r="AA491" s="210"/>
      <c r="AB491" s="210"/>
      <c r="AC491" s="210"/>
      <c r="AD491" s="210"/>
      <c r="AE491" s="210"/>
      <c r="AF491" s="210"/>
      <c r="AG491" s="210" t="s">
        <v>210</v>
      </c>
      <c r="AH491" s="210">
        <v>0</v>
      </c>
      <c r="AI491" s="210"/>
      <c r="AJ491" s="210"/>
      <c r="AK491" s="210"/>
      <c r="AL491" s="210"/>
      <c r="AM491" s="210"/>
      <c r="AN491" s="210"/>
      <c r="AO491" s="210"/>
      <c r="AP491" s="210"/>
      <c r="AQ491" s="210"/>
      <c r="AR491" s="210"/>
      <c r="AS491" s="210"/>
      <c r="AT491" s="210"/>
      <c r="AU491" s="210"/>
      <c r="AV491" s="210"/>
      <c r="AW491" s="210"/>
      <c r="AX491" s="210"/>
      <c r="AY491" s="210"/>
      <c r="AZ491" s="210"/>
      <c r="BA491" s="210"/>
      <c r="BB491" s="210"/>
      <c r="BC491" s="210"/>
      <c r="BD491" s="210"/>
      <c r="BE491" s="210"/>
      <c r="BF491" s="210"/>
      <c r="BG491" s="210"/>
      <c r="BH491" s="210"/>
    </row>
    <row r="492" spans="1:60" outlineLevel="1" x14ac:dyDescent="0.25">
      <c r="A492" s="228">
        <v>123</v>
      </c>
      <c r="B492" s="229" t="s">
        <v>708</v>
      </c>
      <c r="C492" s="245" t="s">
        <v>709</v>
      </c>
      <c r="D492" s="230" t="s">
        <v>213</v>
      </c>
      <c r="E492" s="231">
        <v>64.5</v>
      </c>
      <c r="F492" s="232"/>
      <c r="G492" s="233">
        <f>ROUND(E492*F492,2)</f>
        <v>0</v>
      </c>
      <c r="H492" s="232"/>
      <c r="I492" s="233">
        <f>ROUND(E492*H492,2)</f>
        <v>0</v>
      </c>
      <c r="J492" s="232"/>
      <c r="K492" s="233">
        <f>ROUND(E492*J492,2)</f>
        <v>0</v>
      </c>
      <c r="L492" s="233">
        <v>21</v>
      </c>
      <c r="M492" s="233">
        <f>G492*(1+L492/100)</f>
        <v>0</v>
      </c>
      <c r="N492" s="231">
        <v>2.4599999999999999E-3</v>
      </c>
      <c r="O492" s="231">
        <f>ROUND(E492*N492,2)</f>
        <v>0.16</v>
      </c>
      <c r="P492" s="231">
        <v>0</v>
      </c>
      <c r="Q492" s="231">
        <f>ROUND(E492*P492,2)</f>
        <v>0</v>
      </c>
      <c r="R492" s="233" t="s">
        <v>552</v>
      </c>
      <c r="S492" s="233" t="s">
        <v>181</v>
      </c>
      <c r="T492" s="234" t="s">
        <v>181</v>
      </c>
      <c r="U492" s="220">
        <v>0.4</v>
      </c>
      <c r="V492" s="220">
        <f>ROUND(E492*U492,2)</f>
        <v>25.8</v>
      </c>
      <c r="W492" s="220"/>
      <c r="X492" s="220" t="s">
        <v>234</v>
      </c>
      <c r="Y492" s="210"/>
      <c r="Z492" s="210"/>
      <c r="AA492" s="210"/>
      <c r="AB492" s="210"/>
      <c r="AC492" s="210"/>
      <c r="AD492" s="210"/>
      <c r="AE492" s="210"/>
      <c r="AF492" s="210"/>
      <c r="AG492" s="210" t="s">
        <v>235</v>
      </c>
      <c r="AH492" s="210"/>
      <c r="AI492" s="210"/>
      <c r="AJ492" s="210"/>
      <c r="AK492" s="210"/>
      <c r="AL492" s="210"/>
      <c r="AM492" s="210"/>
      <c r="AN492" s="210"/>
      <c r="AO492" s="210"/>
      <c r="AP492" s="210"/>
      <c r="AQ492" s="210"/>
      <c r="AR492" s="210"/>
      <c r="AS492" s="210"/>
      <c r="AT492" s="210"/>
      <c r="AU492" s="210"/>
      <c r="AV492" s="210"/>
      <c r="AW492" s="210"/>
      <c r="AX492" s="210"/>
      <c r="AY492" s="210"/>
      <c r="AZ492" s="210"/>
      <c r="BA492" s="210"/>
      <c r="BB492" s="210"/>
      <c r="BC492" s="210"/>
      <c r="BD492" s="210"/>
      <c r="BE492" s="210"/>
      <c r="BF492" s="210"/>
      <c r="BG492" s="210"/>
      <c r="BH492" s="210"/>
    </row>
    <row r="493" spans="1:60" outlineLevel="1" x14ac:dyDescent="0.25">
      <c r="A493" s="217"/>
      <c r="B493" s="218"/>
      <c r="C493" s="259" t="s">
        <v>710</v>
      </c>
      <c r="D493" s="249"/>
      <c r="E493" s="250"/>
      <c r="F493" s="220"/>
      <c r="G493" s="220"/>
      <c r="H493" s="220"/>
      <c r="I493" s="220"/>
      <c r="J493" s="220"/>
      <c r="K493" s="220"/>
      <c r="L493" s="220"/>
      <c r="M493" s="220"/>
      <c r="N493" s="219"/>
      <c r="O493" s="219"/>
      <c r="P493" s="219"/>
      <c r="Q493" s="219"/>
      <c r="R493" s="220"/>
      <c r="S493" s="220"/>
      <c r="T493" s="220"/>
      <c r="U493" s="220"/>
      <c r="V493" s="220"/>
      <c r="W493" s="220"/>
      <c r="X493" s="220"/>
      <c r="Y493" s="210"/>
      <c r="Z493" s="210"/>
      <c r="AA493" s="210"/>
      <c r="AB493" s="210"/>
      <c r="AC493" s="210"/>
      <c r="AD493" s="210"/>
      <c r="AE493" s="210"/>
      <c r="AF493" s="210"/>
      <c r="AG493" s="210" t="s">
        <v>210</v>
      </c>
      <c r="AH493" s="210">
        <v>0</v>
      </c>
      <c r="AI493" s="210"/>
      <c r="AJ493" s="210"/>
      <c r="AK493" s="210"/>
      <c r="AL493" s="210"/>
      <c r="AM493" s="210"/>
      <c r="AN493" s="210"/>
      <c r="AO493" s="210"/>
      <c r="AP493" s="210"/>
      <c r="AQ493" s="210"/>
      <c r="AR493" s="210"/>
      <c r="AS493" s="210"/>
      <c r="AT493" s="210"/>
      <c r="AU493" s="210"/>
      <c r="AV493" s="210"/>
      <c r="AW493" s="210"/>
      <c r="AX493" s="210"/>
      <c r="AY493" s="210"/>
      <c r="AZ493" s="210"/>
      <c r="BA493" s="210"/>
      <c r="BB493" s="210"/>
      <c r="BC493" s="210"/>
      <c r="BD493" s="210"/>
      <c r="BE493" s="210"/>
      <c r="BF493" s="210"/>
      <c r="BG493" s="210"/>
      <c r="BH493" s="210"/>
    </row>
    <row r="494" spans="1:60" outlineLevel="1" x14ac:dyDescent="0.25">
      <c r="A494" s="217"/>
      <c r="B494" s="218"/>
      <c r="C494" s="259" t="s">
        <v>291</v>
      </c>
      <c r="D494" s="249"/>
      <c r="E494" s="250">
        <v>33.700000000000003</v>
      </c>
      <c r="F494" s="220"/>
      <c r="G494" s="220"/>
      <c r="H494" s="220"/>
      <c r="I494" s="220"/>
      <c r="J494" s="220"/>
      <c r="K494" s="220"/>
      <c r="L494" s="220"/>
      <c r="M494" s="220"/>
      <c r="N494" s="219"/>
      <c r="O494" s="219"/>
      <c r="P494" s="219"/>
      <c r="Q494" s="219"/>
      <c r="R494" s="220"/>
      <c r="S494" s="220"/>
      <c r="T494" s="220"/>
      <c r="U494" s="220"/>
      <c r="V494" s="220"/>
      <c r="W494" s="220"/>
      <c r="X494" s="220"/>
      <c r="Y494" s="210"/>
      <c r="Z494" s="210"/>
      <c r="AA494" s="210"/>
      <c r="AB494" s="210"/>
      <c r="AC494" s="210"/>
      <c r="AD494" s="210"/>
      <c r="AE494" s="210"/>
      <c r="AF494" s="210"/>
      <c r="AG494" s="210" t="s">
        <v>210</v>
      </c>
      <c r="AH494" s="210">
        <v>0</v>
      </c>
      <c r="AI494" s="210"/>
      <c r="AJ494" s="210"/>
      <c r="AK494" s="210"/>
      <c r="AL494" s="210"/>
      <c r="AM494" s="210"/>
      <c r="AN494" s="210"/>
      <c r="AO494" s="210"/>
      <c r="AP494" s="210"/>
      <c r="AQ494" s="210"/>
      <c r="AR494" s="210"/>
      <c r="AS494" s="210"/>
      <c r="AT494" s="210"/>
      <c r="AU494" s="210"/>
      <c r="AV494" s="210"/>
      <c r="AW494" s="210"/>
      <c r="AX494" s="210"/>
      <c r="AY494" s="210"/>
      <c r="AZ494" s="210"/>
      <c r="BA494" s="210"/>
      <c r="BB494" s="210"/>
      <c r="BC494" s="210"/>
      <c r="BD494" s="210"/>
      <c r="BE494" s="210"/>
      <c r="BF494" s="210"/>
      <c r="BG494" s="210"/>
      <c r="BH494" s="210"/>
    </row>
    <row r="495" spans="1:60" outlineLevel="1" x14ac:dyDescent="0.25">
      <c r="A495" s="217"/>
      <c r="B495" s="218"/>
      <c r="C495" s="259" t="s">
        <v>292</v>
      </c>
      <c r="D495" s="249"/>
      <c r="E495" s="250">
        <v>30.8</v>
      </c>
      <c r="F495" s="220"/>
      <c r="G495" s="220"/>
      <c r="H495" s="220"/>
      <c r="I495" s="220"/>
      <c r="J495" s="220"/>
      <c r="K495" s="220"/>
      <c r="L495" s="220"/>
      <c r="M495" s="220"/>
      <c r="N495" s="219"/>
      <c r="O495" s="219"/>
      <c r="P495" s="219"/>
      <c r="Q495" s="219"/>
      <c r="R495" s="220"/>
      <c r="S495" s="220"/>
      <c r="T495" s="220"/>
      <c r="U495" s="220"/>
      <c r="V495" s="220"/>
      <c r="W495" s="220"/>
      <c r="X495" s="220"/>
      <c r="Y495" s="210"/>
      <c r="Z495" s="210"/>
      <c r="AA495" s="210"/>
      <c r="AB495" s="210"/>
      <c r="AC495" s="210"/>
      <c r="AD495" s="210"/>
      <c r="AE495" s="210"/>
      <c r="AF495" s="210"/>
      <c r="AG495" s="210" t="s">
        <v>210</v>
      </c>
      <c r="AH495" s="210">
        <v>0</v>
      </c>
      <c r="AI495" s="210"/>
      <c r="AJ495" s="210"/>
      <c r="AK495" s="210"/>
      <c r="AL495" s="210"/>
      <c r="AM495" s="210"/>
      <c r="AN495" s="210"/>
      <c r="AO495" s="210"/>
      <c r="AP495" s="210"/>
      <c r="AQ495" s="210"/>
      <c r="AR495" s="210"/>
      <c r="AS495" s="210"/>
      <c r="AT495" s="210"/>
      <c r="AU495" s="210"/>
      <c r="AV495" s="210"/>
      <c r="AW495" s="210"/>
      <c r="AX495" s="210"/>
      <c r="AY495" s="210"/>
      <c r="AZ495" s="210"/>
      <c r="BA495" s="210"/>
      <c r="BB495" s="210"/>
      <c r="BC495" s="210"/>
      <c r="BD495" s="210"/>
      <c r="BE495" s="210"/>
      <c r="BF495" s="210"/>
      <c r="BG495" s="210"/>
      <c r="BH495" s="210"/>
    </row>
    <row r="496" spans="1:60" x14ac:dyDescent="0.25">
      <c r="A496" s="222" t="s">
        <v>176</v>
      </c>
      <c r="B496" s="223" t="s">
        <v>130</v>
      </c>
      <c r="C496" s="243" t="s">
        <v>131</v>
      </c>
      <c r="D496" s="224"/>
      <c r="E496" s="225"/>
      <c r="F496" s="226"/>
      <c r="G496" s="226">
        <f>SUMIF(AG497:AG510,"&lt;&gt;NOR",G497:G510)</f>
        <v>0</v>
      </c>
      <c r="H496" s="226"/>
      <c r="I496" s="226">
        <f>SUM(I497:I510)</f>
        <v>0</v>
      </c>
      <c r="J496" s="226"/>
      <c r="K496" s="226">
        <f>SUM(K497:K510)</f>
        <v>0</v>
      </c>
      <c r="L496" s="226"/>
      <c r="M496" s="226">
        <f>SUM(M497:M510)</f>
        <v>0</v>
      </c>
      <c r="N496" s="225"/>
      <c r="O496" s="225">
        <f>SUM(O497:O510)</f>
        <v>1.8</v>
      </c>
      <c r="P496" s="225"/>
      <c r="Q496" s="225">
        <f>SUM(Q497:Q510)</f>
        <v>0</v>
      </c>
      <c r="R496" s="226"/>
      <c r="S496" s="226"/>
      <c r="T496" s="227"/>
      <c r="U496" s="221"/>
      <c r="V496" s="221">
        <f>SUM(V497:V510)</f>
        <v>92.07</v>
      </c>
      <c r="W496" s="221"/>
      <c r="X496" s="221"/>
      <c r="AG496" t="s">
        <v>177</v>
      </c>
    </row>
    <row r="497" spans="1:60" outlineLevel="1" x14ac:dyDescent="0.25">
      <c r="A497" s="228">
        <v>124</v>
      </c>
      <c r="B497" s="229" t="s">
        <v>711</v>
      </c>
      <c r="C497" s="245" t="s">
        <v>712</v>
      </c>
      <c r="D497" s="230" t="s">
        <v>213</v>
      </c>
      <c r="E497" s="231">
        <v>86.594999999999999</v>
      </c>
      <c r="F497" s="232"/>
      <c r="G497" s="233">
        <f>ROUND(E497*F497,2)</f>
        <v>0</v>
      </c>
      <c r="H497" s="232"/>
      <c r="I497" s="233">
        <f>ROUND(E497*H497,2)</f>
        <v>0</v>
      </c>
      <c r="J497" s="232"/>
      <c r="K497" s="233">
        <f>ROUND(E497*J497,2)</f>
        <v>0</v>
      </c>
      <c r="L497" s="233">
        <v>21</v>
      </c>
      <c r="M497" s="233">
        <f>G497*(1+L497/100)</f>
        <v>0</v>
      </c>
      <c r="N497" s="231">
        <v>2.1000000000000001E-4</v>
      </c>
      <c r="O497" s="231">
        <f>ROUND(E497*N497,2)</f>
        <v>0.02</v>
      </c>
      <c r="P497" s="231">
        <v>0</v>
      </c>
      <c r="Q497" s="231">
        <f>ROUND(E497*P497,2)</f>
        <v>0</v>
      </c>
      <c r="R497" s="233" t="s">
        <v>662</v>
      </c>
      <c r="S497" s="233" t="s">
        <v>181</v>
      </c>
      <c r="T497" s="234" t="s">
        <v>181</v>
      </c>
      <c r="U497" s="220">
        <v>0.05</v>
      </c>
      <c r="V497" s="220">
        <f>ROUND(E497*U497,2)</f>
        <v>4.33</v>
      </c>
      <c r="W497" s="220"/>
      <c r="X497" s="220" t="s">
        <v>202</v>
      </c>
      <c r="Y497" s="210"/>
      <c r="Z497" s="210"/>
      <c r="AA497" s="210"/>
      <c r="AB497" s="210"/>
      <c r="AC497" s="210"/>
      <c r="AD497" s="210"/>
      <c r="AE497" s="210"/>
      <c r="AF497" s="210"/>
      <c r="AG497" s="210" t="s">
        <v>203</v>
      </c>
      <c r="AH497" s="210"/>
      <c r="AI497" s="210"/>
      <c r="AJ497" s="210"/>
      <c r="AK497" s="210"/>
      <c r="AL497" s="210"/>
      <c r="AM497" s="210"/>
      <c r="AN497" s="210"/>
      <c r="AO497" s="210"/>
      <c r="AP497" s="210"/>
      <c r="AQ497" s="210"/>
      <c r="AR497" s="210"/>
      <c r="AS497" s="210"/>
      <c r="AT497" s="210"/>
      <c r="AU497" s="210"/>
      <c r="AV497" s="210"/>
      <c r="AW497" s="210"/>
      <c r="AX497" s="210"/>
      <c r="AY497" s="210"/>
      <c r="AZ497" s="210"/>
      <c r="BA497" s="210"/>
      <c r="BB497" s="210"/>
      <c r="BC497" s="210"/>
      <c r="BD497" s="210"/>
      <c r="BE497" s="210"/>
      <c r="BF497" s="210"/>
      <c r="BG497" s="210"/>
      <c r="BH497" s="210"/>
    </row>
    <row r="498" spans="1:60" outlineLevel="1" x14ac:dyDescent="0.25">
      <c r="A498" s="217"/>
      <c r="B498" s="218"/>
      <c r="C498" s="264" t="s">
        <v>713</v>
      </c>
      <c r="D498" s="257"/>
      <c r="E498" s="257"/>
      <c r="F498" s="257"/>
      <c r="G498" s="257"/>
      <c r="H498" s="220"/>
      <c r="I498" s="220"/>
      <c r="J498" s="220"/>
      <c r="K498" s="220"/>
      <c r="L498" s="220"/>
      <c r="M498" s="220"/>
      <c r="N498" s="219"/>
      <c r="O498" s="219"/>
      <c r="P498" s="219"/>
      <c r="Q498" s="219"/>
      <c r="R498" s="220"/>
      <c r="S498" s="220"/>
      <c r="T498" s="220"/>
      <c r="U498" s="220"/>
      <c r="V498" s="220"/>
      <c r="W498" s="220"/>
      <c r="X498" s="220"/>
      <c r="Y498" s="210"/>
      <c r="Z498" s="210"/>
      <c r="AA498" s="210"/>
      <c r="AB498" s="210"/>
      <c r="AC498" s="210"/>
      <c r="AD498" s="210"/>
      <c r="AE498" s="210"/>
      <c r="AF498" s="210"/>
      <c r="AG498" s="210" t="s">
        <v>565</v>
      </c>
      <c r="AH498" s="210"/>
      <c r="AI498" s="210"/>
      <c r="AJ498" s="210"/>
      <c r="AK498" s="210"/>
      <c r="AL498" s="210"/>
      <c r="AM498" s="210"/>
      <c r="AN498" s="210"/>
      <c r="AO498" s="210"/>
      <c r="AP498" s="210"/>
      <c r="AQ498" s="210"/>
      <c r="AR498" s="210"/>
      <c r="AS498" s="210"/>
      <c r="AT498" s="210"/>
      <c r="AU498" s="210"/>
      <c r="AV498" s="210"/>
      <c r="AW498" s="210"/>
      <c r="AX498" s="210"/>
      <c r="AY498" s="210"/>
      <c r="AZ498" s="210"/>
      <c r="BA498" s="210"/>
      <c r="BB498" s="210"/>
      <c r="BC498" s="210"/>
      <c r="BD498" s="210"/>
      <c r="BE498" s="210"/>
      <c r="BF498" s="210"/>
      <c r="BG498" s="210"/>
      <c r="BH498" s="210"/>
    </row>
    <row r="499" spans="1:60" outlineLevel="1" x14ac:dyDescent="0.25">
      <c r="A499" s="217"/>
      <c r="B499" s="218"/>
      <c r="C499" s="259" t="s">
        <v>714</v>
      </c>
      <c r="D499" s="249"/>
      <c r="E499" s="250">
        <v>86.594999999999999</v>
      </c>
      <c r="F499" s="220"/>
      <c r="G499" s="220"/>
      <c r="H499" s="220"/>
      <c r="I499" s="220"/>
      <c r="J499" s="220"/>
      <c r="K499" s="220"/>
      <c r="L499" s="220"/>
      <c r="M499" s="220"/>
      <c r="N499" s="219"/>
      <c r="O499" s="219"/>
      <c r="P499" s="219"/>
      <c r="Q499" s="219"/>
      <c r="R499" s="220"/>
      <c r="S499" s="220"/>
      <c r="T499" s="220"/>
      <c r="U499" s="220"/>
      <c r="V499" s="220"/>
      <c r="W499" s="220"/>
      <c r="X499" s="220"/>
      <c r="Y499" s="210"/>
      <c r="Z499" s="210"/>
      <c r="AA499" s="210"/>
      <c r="AB499" s="210"/>
      <c r="AC499" s="210"/>
      <c r="AD499" s="210"/>
      <c r="AE499" s="210"/>
      <c r="AF499" s="210"/>
      <c r="AG499" s="210" t="s">
        <v>210</v>
      </c>
      <c r="AH499" s="210">
        <v>5</v>
      </c>
      <c r="AI499" s="210"/>
      <c r="AJ499" s="210"/>
      <c r="AK499" s="210"/>
      <c r="AL499" s="210"/>
      <c r="AM499" s="210"/>
      <c r="AN499" s="210"/>
      <c r="AO499" s="210"/>
      <c r="AP499" s="210"/>
      <c r="AQ499" s="210"/>
      <c r="AR499" s="210"/>
      <c r="AS499" s="210"/>
      <c r="AT499" s="210"/>
      <c r="AU499" s="210"/>
      <c r="AV499" s="210"/>
      <c r="AW499" s="210"/>
      <c r="AX499" s="210"/>
      <c r="AY499" s="210"/>
      <c r="AZ499" s="210"/>
      <c r="BA499" s="210"/>
      <c r="BB499" s="210"/>
      <c r="BC499" s="210"/>
      <c r="BD499" s="210"/>
      <c r="BE499" s="210"/>
      <c r="BF499" s="210"/>
      <c r="BG499" s="210"/>
      <c r="BH499" s="210"/>
    </row>
    <row r="500" spans="1:60" ht="20.399999999999999" outlineLevel="1" x14ac:dyDescent="0.25">
      <c r="A500" s="228">
        <v>125</v>
      </c>
      <c r="B500" s="229" t="s">
        <v>715</v>
      </c>
      <c r="C500" s="245" t="s">
        <v>716</v>
      </c>
      <c r="D500" s="230" t="s">
        <v>213</v>
      </c>
      <c r="E500" s="231">
        <v>86.594999999999999</v>
      </c>
      <c r="F500" s="232"/>
      <c r="G500" s="233">
        <f>ROUND(E500*F500,2)</f>
        <v>0</v>
      </c>
      <c r="H500" s="232"/>
      <c r="I500" s="233">
        <f>ROUND(E500*H500,2)</f>
        <v>0</v>
      </c>
      <c r="J500" s="232"/>
      <c r="K500" s="233">
        <f>ROUND(E500*J500,2)</f>
        <v>0</v>
      </c>
      <c r="L500" s="233">
        <v>21</v>
      </c>
      <c r="M500" s="233">
        <f>G500*(1+L500/100)</f>
        <v>0</v>
      </c>
      <c r="N500" s="231">
        <v>4.9699999999999996E-3</v>
      </c>
      <c r="O500" s="231">
        <f>ROUND(E500*N500,2)</f>
        <v>0.43</v>
      </c>
      <c r="P500" s="231">
        <v>0</v>
      </c>
      <c r="Q500" s="231">
        <f>ROUND(E500*P500,2)</f>
        <v>0</v>
      </c>
      <c r="R500" s="233" t="s">
        <v>662</v>
      </c>
      <c r="S500" s="233" t="s">
        <v>181</v>
      </c>
      <c r="T500" s="234" t="s">
        <v>181</v>
      </c>
      <c r="U500" s="220">
        <v>0.98</v>
      </c>
      <c r="V500" s="220">
        <f>ROUND(E500*U500,2)</f>
        <v>84.86</v>
      </c>
      <c r="W500" s="220"/>
      <c r="X500" s="220" t="s">
        <v>202</v>
      </c>
      <c r="Y500" s="210"/>
      <c r="Z500" s="210"/>
      <c r="AA500" s="210"/>
      <c r="AB500" s="210"/>
      <c r="AC500" s="210"/>
      <c r="AD500" s="210"/>
      <c r="AE500" s="210"/>
      <c r="AF500" s="210"/>
      <c r="AG500" s="210" t="s">
        <v>203</v>
      </c>
      <c r="AH500" s="210"/>
      <c r="AI500" s="210"/>
      <c r="AJ500" s="210"/>
      <c r="AK500" s="210"/>
      <c r="AL500" s="210"/>
      <c r="AM500" s="210"/>
      <c r="AN500" s="210"/>
      <c r="AO500" s="210"/>
      <c r="AP500" s="210"/>
      <c r="AQ500" s="210"/>
      <c r="AR500" s="210"/>
      <c r="AS500" s="210"/>
      <c r="AT500" s="210"/>
      <c r="AU500" s="210"/>
      <c r="AV500" s="210"/>
      <c r="AW500" s="210"/>
      <c r="AX500" s="210"/>
      <c r="AY500" s="210"/>
      <c r="AZ500" s="210"/>
      <c r="BA500" s="210"/>
      <c r="BB500" s="210"/>
      <c r="BC500" s="210"/>
      <c r="BD500" s="210"/>
      <c r="BE500" s="210"/>
      <c r="BF500" s="210"/>
      <c r="BG500" s="210"/>
      <c r="BH500" s="210"/>
    </row>
    <row r="501" spans="1:60" outlineLevel="1" x14ac:dyDescent="0.25">
      <c r="A501" s="217"/>
      <c r="B501" s="218"/>
      <c r="C501" s="259" t="s">
        <v>717</v>
      </c>
      <c r="D501" s="249"/>
      <c r="E501" s="250">
        <v>14.762</v>
      </c>
      <c r="F501" s="220"/>
      <c r="G501" s="220"/>
      <c r="H501" s="220"/>
      <c r="I501" s="220"/>
      <c r="J501" s="220"/>
      <c r="K501" s="220"/>
      <c r="L501" s="220"/>
      <c r="M501" s="220"/>
      <c r="N501" s="219"/>
      <c r="O501" s="219"/>
      <c r="P501" s="219"/>
      <c r="Q501" s="219"/>
      <c r="R501" s="220"/>
      <c r="S501" s="220"/>
      <c r="T501" s="220"/>
      <c r="U501" s="220"/>
      <c r="V501" s="220"/>
      <c r="W501" s="220"/>
      <c r="X501" s="220"/>
      <c r="Y501" s="210"/>
      <c r="Z501" s="210"/>
      <c r="AA501" s="210"/>
      <c r="AB501" s="210"/>
      <c r="AC501" s="210"/>
      <c r="AD501" s="210"/>
      <c r="AE501" s="210"/>
      <c r="AF501" s="210"/>
      <c r="AG501" s="210" t="s">
        <v>210</v>
      </c>
      <c r="AH501" s="210">
        <v>0</v>
      </c>
      <c r="AI501" s="210"/>
      <c r="AJ501" s="210"/>
      <c r="AK501" s="210"/>
      <c r="AL501" s="210"/>
      <c r="AM501" s="210"/>
      <c r="AN501" s="210"/>
      <c r="AO501" s="210"/>
      <c r="AP501" s="210"/>
      <c r="AQ501" s="210"/>
      <c r="AR501" s="210"/>
      <c r="AS501" s="210"/>
      <c r="AT501" s="210"/>
      <c r="AU501" s="210"/>
      <c r="AV501" s="210"/>
      <c r="AW501" s="210"/>
      <c r="AX501" s="210"/>
      <c r="AY501" s="210"/>
      <c r="AZ501" s="210"/>
      <c r="BA501" s="210"/>
      <c r="BB501" s="210"/>
      <c r="BC501" s="210"/>
      <c r="BD501" s="210"/>
      <c r="BE501" s="210"/>
      <c r="BF501" s="210"/>
      <c r="BG501" s="210"/>
      <c r="BH501" s="210"/>
    </row>
    <row r="502" spans="1:60" outlineLevel="1" x14ac:dyDescent="0.25">
      <c r="A502" s="217"/>
      <c r="B502" s="218"/>
      <c r="C502" s="259" t="s">
        <v>718</v>
      </c>
      <c r="D502" s="249"/>
      <c r="E502" s="250">
        <v>18.925000000000001</v>
      </c>
      <c r="F502" s="220"/>
      <c r="G502" s="220"/>
      <c r="H502" s="220"/>
      <c r="I502" s="220"/>
      <c r="J502" s="220"/>
      <c r="K502" s="220"/>
      <c r="L502" s="220"/>
      <c r="M502" s="220"/>
      <c r="N502" s="219"/>
      <c r="O502" s="219"/>
      <c r="P502" s="219"/>
      <c r="Q502" s="219"/>
      <c r="R502" s="220"/>
      <c r="S502" s="220"/>
      <c r="T502" s="220"/>
      <c r="U502" s="220"/>
      <c r="V502" s="220"/>
      <c r="W502" s="220"/>
      <c r="X502" s="220"/>
      <c r="Y502" s="210"/>
      <c r="Z502" s="210"/>
      <c r="AA502" s="210"/>
      <c r="AB502" s="210"/>
      <c r="AC502" s="210"/>
      <c r="AD502" s="210"/>
      <c r="AE502" s="210"/>
      <c r="AF502" s="210"/>
      <c r="AG502" s="210" t="s">
        <v>210</v>
      </c>
      <c r="AH502" s="210">
        <v>0</v>
      </c>
      <c r="AI502" s="210"/>
      <c r="AJ502" s="210"/>
      <c r="AK502" s="210"/>
      <c r="AL502" s="210"/>
      <c r="AM502" s="210"/>
      <c r="AN502" s="210"/>
      <c r="AO502" s="210"/>
      <c r="AP502" s="210"/>
      <c r="AQ502" s="210"/>
      <c r="AR502" s="210"/>
      <c r="AS502" s="210"/>
      <c r="AT502" s="210"/>
      <c r="AU502" s="210"/>
      <c r="AV502" s="210"/>
      <c r="AW502" s="210"/>
      <c r="AX502" s="210"/>
      <c r="AY502" s="210"/>
      <c r="AZ502" s="210"/>
      <c r="BA502" s="210"/>
      <c r="BB502" s="210"/>
      <c r="BC502" s="210"/>
      <c r="BD502" s="210"/>
      <c r="BE502" s="210"/>
      <c r="BF502" s="210"/>
      <c r="BG502" s="210"/>
      <c r="BH502" s="210"/>
    </row>
    <row r="503" spans="1:60" outlineLevel="1" x14ac:dyDescent="0.25">
      <c r="A503" s="217"/>
      <c r="B503" s="218"/>
      <c r="C503" s="259" t="s">
        <v>719</v>
      </c>
      <c r="D503" s="249"/>
      <c r="E503" s="250">
        <v>10.298</v>
      </c>
      <c r="F503" s="220"/>
      <c r="G503" s="220"/>
      <c r="H503" s="220"/>
      <c r="I503" s="220"/>
      <c r="J503" s="220"/>
      <c r="K503" s="220"/>
      <c r="L503" s="220"/>
      <c r="M503" s="220"/>
      <c r="N503" s="219"/>
      <c r="O503" s="219"/>
      <c r="P503" s="219"/>
      <c r="Q503" s="219"/>
      <c r="R503" s="220"/>
      <c r="S503" s="220"/>
      <c r="T503" s="220"/>
      <c r="U503" s="220"/>
      <c r="V503" s="220"/>
      <c r="W503" s="220"/>
      <c r="X503" s="220"/>
      <c r="Y503" s="210"/>
      <c r="Z503" s="210"/>
      <c r="AA503" s="210"/>
      <c r="AB503" s="210"/>
      <c r="AC503" s="210"/>
      <c r="AD503" s="210"/>
      <c r="AE503" s="210"/>
      <c r="AF503" s="210"/>
      <c r="AG503" s="210" t="s">
        <v>210</v>
      </c>
      <c r="AH503" s="210">
        <v>0</v>
      </c>
      <c r="AI503" s="210"/>
      <c r="AJ503" s="210"/>
      <c r="AK503" s="210"/>
      <c r="AL503" s="210"/>
      <c r="AM503" s="210"/>
      <c r="AN503" s="210"/>
      <c r="AO503" s="210"/>
      <c r="AP503" s="210"/>
      <c r="AQ503" s="210"/>
      <c r="AR503" s="210"/>
      <c r="AS503" s="210"/>
      <c r="AT503" s="210"/>
      <c r="AU503" s="210"/>
      <c r="AV503" s="210"/>
      <c r="AW503" s="210"/>
      <c r="AX503" s="210"/>
      <c r="AY503" s="210"/>
      <c r="AZ503" s="210"/>
      <c r="BA503" s="210"/>
      <c r="BB503" s="210"/>
      <c r="BC503" s="210"/>
      <c r="BD503" s="210"/>
      <c r="BE503" s="210"/>
      <c r="BF503" s="210"/>
      <c r="BG503" s="210"/>
      <c r="BH503" s="210"/>
    </row>
    <row r="504" spans="1:60" outlineLevel="1" x14ac:dyDescent="0.25">
      <c r="A504" s="217"/>
      <c r="B504" s="218"/>
      <c r="C504" s="259" t="s">
        <v>720</v>
      </c>
      <c r="D504" s="249"/>
      <c r="E504" s="250">
        <v>21.962</v>
      </c>
      <c r="F504" s="220"/>
      <c r="G504" s="220"/>
      <c r="H504" s="220"/>
      <c r="I504" s="220"/>
      <c r="J504" s="220"/>
      <c r="K504" s="220"/>
      <c r="L504" s="220"/>
      <c r="M504" s="220"/>
      <c r="N504" s="219"/>
      <c r="O504" s="219"/>
      <c r="P504" s="219"/>
      <c r="Q504" s="219"/>
      <c r="R504" s="220"/>
      <c r="S504" s="220"/>
      <c r="T504" s="220"/>
      <c r="U504" s="220"/>
      <c r="V504" s="220"/>
      <c r="W504" s="220"/>
      <c r="X504" s="220"/>
      <c r="Y504" s="210"/>
      <c r="Z504" s="210"/>
      <c r="AA504" s="210"/>
      <c r="AB504" s="210"/>
      <c r="AC504" s="210"/>
      <c r="AD504" s="210"/>
      <c r="AE504" s="210"/>
      <c r="AF504" s="210"/>
      <c r="AG504" s="210" t="s">
        <v>210</v>
      </c>
      <c r="AH504" s="210">
        <v>0</v>
      </c>
      <c r="AI504" s="210"/>
      <c r="AJ504" s="210"/>
      <c r="AK504" s="210"/>
      <c r="AL504" s="210"/>
      <c r="AM504" s="210"/>
      <c r="AN504" s="210"/>
      <c r="AO504" s="210"/>
      <c r="AP504" s="210"/>
      <c r="AQ504" s="210"/>
      <c r="AR504" s="210"/>
      <c r="AS504" s="210"/>
      <c r="AT504" s="210"/>
      <c r="AU504" s="210"/>
      <c r="AV504" s="210"/>
      <c r="AW504" s="210"/>
      <c r="AX504" s="210"/>
      <c r="AY504" s="210"/>
      <c r="AZ504" s="210"/>
      <c r="BA504" s="210"/>
      <c r="BB504" s="210"/>
      <c r="BC504" s="210"/>
      <c r="BD504" s="210"/>
      <c r="BE504" s="210"/>
      <c r="BF504" s="210"/>
      <c r="BG504" s="210"/>
      <c r="BH504" s="210"/>
    </row>
    <row r="505" spans="1:60" outlineLevel="1" x14ac:dyDescent="0.25">
      <c r="A505" s="217"/>
      <c r="B505" s="218"/>
      <c r="C505" s="259" t="s">
        <v>721</v>
      </c>
      <c r="D505" s="249"/>
      <c r="E505" s="250">
        <v>20.648</v>
      </c>
      <c r="F505" s="220"/>
      <c r="G505" s="220"/>
      <c r="H505" s="220"/>
      <c r="I505" s="220"/>
      <c r="J505" s="220"/>
      <c r="K505" s="220"/>
      <c r="L505" s="220"/>
      <c r="M505" s="220"/>
      <c r="N505" s="219"/>
      <c r="O505" s="219"/>
      <c r="P505" s="219"/>
      <c r="Q505" s="219"/>
      <c r="R505" s="220"/>
      <c r="S505" s="220"/>
      <c r="T505" s="220"/>
      <c r="U505" s="220"/>
      <c r="V505" s="220"/>
      <c r="W505" s="220"/>
      <c r="X505" s="220"/>
      <c r="Y505" s="210"/>
      <c r="Z505" s="210"/>
      <c r="AA505" s="210"/>
      <c r="AB505" s="210"/>
      <c r="AC505" s="210"/>
      <c r="AD505" s="210"/>
      <c r="AE505" s="210"/>
      <c r="AF505" s="210"/>
      <c r="AG505" s="210" t="s">
        <v>210</v>
      </c>
      <c r="AH505" s="210">
        <v>0</v>
      </c>
      <c r="AI505" s="210"/>
      <c r="AJ505" s="210"/>
      <c r="AK505" s="210"/>
      <c r="AL505" s="210"/>
      <c r="AM505" s="210"/>
      <c r="AN505" s="210"/>
      <c r="AO505" s="210"/>
      <c r="AP505" s="210"/>
      <c r="AQ505" s="210"/>
      <c r="AR505" s="210"/>
      <c r="AS505" s="210"/>
      <c r="AT505" s="210"/>
      <c r="AU505" s="210"/>
      <c r="AV505" s="210"/>
      <c r="AW505" s="210"/>
      <c r="AX505" s="210"/>
      <c r="AY505" s="210"/>
      <c r="AZ505" s="210"/>
      <c r="BA505" s="210"/>
      <c r="BB505" s="210"/>
      <c r="BC505" s="210"/>
      <c r="BD505" s="210"/>
      <c r="BE505" s="210"/>
      <c r="BF505" s="210"/>
      <c r="BG505" s="210"/>
      <c r="BH505" s="210"/>
    </row>
    <row r="506" spans="1:60" ht="20.399999999999999" outlineLevel="1" x14ac:dyDescent="0.25">
      <c r="A506" s="228">
        <v>126</v>
      </c>
      <c r="B506" s="229" t="s">
        <v>722</v>
      </c>
      <c r="C506" s="245" t="s">
        <v>723</v>
      </c>
      <c r="D506" s="230" t="s">
        <v>213</v>
      </c>
      <c r="E506" s="231">
        <v>86.594999999999999</v>
      </c>
      <c r="F506" s="232"/>
      <c r="G506" s="233">
        <f>ROUND(E506*F506,2)</f>
        <v>0</v>
      </c>
      <c r="H506" s="232"/>
      <c r="I506" s="233">
        <f>ROUND(E506*H506,2)</f>
        <v>0</v>
      </c>
      <c r="J506" s="232"/>
      <c r="K506" s="233">
        <f>ROUND(E506*J506,2)</f>
        <v>0</v>
      </c>
      <c r="L506" s="233">
        <v>21</v>
      </c>
      <c r="M506" s="233">
        <f>G506*(1+L506/100)</f>
        <v>0</v>
      </c>
      <c r="N506" s="231">
        <v>4.0000000000000002E-4</v>
      </c>
      <c r="O506" s="231">
        <f>ROUND(E506*N506,2)</f>
        <v>0.03</v>
      </c>
      <c r="P506" s="231">
        <v>0</v>
      </c>
      <c r="Q506" s="231">
        <f>ROUND(E506*P506,2)</f>
        <v>0</v>
      </c>
      <c r="R506" s="233" t="s">
        <v>662</v>
      </c>
      <c r="S506" s="233" t="s">
        <v>181</v>
      </c>
      <c r="T506" s="234" t="s">
        <v>181</v>
      </c>
      <c r="U506" s="220">
        <v>0</v>
      </c>
      <c r="V506" s="220">
        <f>ROUND(E506*U506,2)</f>
        <v>0</v>
      </c>
      <c r="W506" s="220"/>
      <c r="X506" s="220" t="s">
        <v>202</v>
      </c>
      <c r="Y506" s="210"/>
      <c r="Z506" s="210"/>
      <c r="AA506" s="210"/>
      <c r="AB506" s="210"/>
      <c r="AC506" s="210"/>
      <c r="AD506" s="210"/>
      <c r="AE506" s="210"/>
      <c r="AF506" s="210"/>
      <c r="AG506" s="210" t="s">
        <v>203</v>
      </c>
      <c r="AH506" s="210"/>
      <c r="AI506" s="210"/>
      <c r="AJ506" s="210"/>
      <c r="AK506" s="210"/>
      <c r="AL506" s="210"/>
      <c r="AM506" s="210"/>
      <c r="AN506" s="210"/>
      <c r="AO506" s="210"/>
      <c r="AP506" s="210"/>
      <c r="AQ506" s="210"/>
      <c r="AR506" s="210"/>
      <c r="AS506" s="210"/>
      <c r="AT506" s="210"/>
      <c r="AU506" s="210"/>
      <c r="AV506" s="210"/>
      <c r="AW506" s="210"/>
      <c r="AX506" s="210"/>
      <c r="AY506" s="210"/>
      <c r="AZ506" s="210"/>
      <c r="BA506" s="210"/>
      <c r="BB506" s="210"/>
      <c r="BC506" s="210"/>
      <c r="BD506" s="210"/>
      <c r="BE506" s="210"/>
      <c r="BF506" s="210"/>
      <c r="BG506" s="210"/>
      <c r="BH506" s="210"/>
    </row>
    <row r="507" spans="1:60" outlineLevel="1" x14ac:dyDescent="0.25">
      <c r="A507" s="217"/>
      <c r="B507" s="218"/>
      <c r="C507" s="259" t="s">
        <v>714</v>
      </c>
      <c r="D507" s="249"/>
      <c r="E507" s="250">
        <v>86.594999999999999</v>
      </c>
      <c r="F507" s="220"/>
      <c r="G507" s="220"/>
      <c r="H507" s="220"/>
      <c r="I507" s="220"/>
      <c r="J507" s="220"/>
      <c r="K507" s="220"/>
      <c r="L507" s="220"/>
      <c r="M507" s="220"/>
      <c r="N507" s="219"/>
      <c r="O507" s="219"/>
      <c r="P507" s="219"/>
      <c r="Q507" s="219"/>
      <c r="R507" s="220"/>
      <c r="S507" s="220"/>
      <c r="T507" s="220"/>
      <c r="U507" s="220"/>
      <c r="V507" s="220"/>
      <c r="W507" s="220"/>
      <c r="X507" s="220"/>
      <c r="Y507" s="210"/>
      <c r="Z507" s="210"/>
      <c r="AA507" s="210"/>
      <c r="AB507" s="210"/>
      <c r="AC507" s="210"/>
      <c r="AD507" s="210"/>
      <c r="AE507" s="210"/>
      <c r="AF507" s="210"/>
      <c r="AG507" s="210" t="s">
        <v>210</v>
      </c>
      <c r="AH507" s="210">
        <v>5</v>
      </c>
      <c r="AI507" s="210"/>
      <c r="AJ507" s="210"/>
      <c r="AK507" s="210"/>
      <c r="AL507" s="210"/>
      <c r="AM507" s="210"/>
      <c r="AN507" s="210"/>
      <c r="AO507" s="210"/>
      <c r="AP507" s="210"/>
      <c r="AQ507" s="210"/>
      <c r="AR507" s="210"/>
      <c r="AS507" s="210"/>
      <c r="AT507" s="210"/>
      <c r="AU507" s="210"/>
      <c r="AV507" s="210"/>
      <c r="AW507" s="210"/>
      <c r="AX507" s="210"/>
      <c r="AY507" s="210"/>
      <c r="AZ507" s="210"/>
      <c r="BA507" s="210"/>
      <c r="BB507" s="210"/>
      <c r="BC507" s="210"/>
      <c r="BD507" s="210"/>
      <c r="BE507" s="210"/>
      <c r="BF507" s="210"/>
      <c r="BG507" s="210"/>
      <c r="BH507" s="210"/>
    </row>
    <row r="508" spans="1:60" outlineLevel="1" x14ac:dyDescent="0.25">
      <c r="A508" s="228">
        <v>127</v>
      </c>
      <c r="B508" s="229" t="s">
        <v>724</v>
      </c>
      <c r="C508" s="245" t="s">
        <v>725</v>
      </c>
      <c r="D508" s="230" t="s">
        <v>213</v>
      </c>
      <c r="E508" s="231">
        <v>96.986400000000003</v>
      </c>
      <c r="F508" s="232"/>
      <c r="G508" s="233">
        <f>ROUND(E508*F508,2)</f>
        <v>0</v>
      </c>
      <c r="H508" s="232"/>
      <c r="I508" s="233">
        <f>ROUND(E508*H508,2)</f>
        <v>0</v>
      </c>
      <c r="J508" s="232"/>
      <c r="K508" s="233">
        <f>ROUND(E508*J508,2)</f>
        <v>0</v>
      </c>
      <c r="L508" s="233">
        <v>21</v>
      </c>
      <c r="M508" s="233">
        <f>G508*(1+L508/100)</f>
        <v>0</v>
      </c>
      <c r="N508" s="231">
        <v>1.3599999999999999E-2</v>
      </c>
      <c r="O508" s="231">
        <f>ROUND(E508*N508,2)</f>
        <v>1.32</v>
      </c>
      <c r="P508" s="231">
        <v>0</v>
      </c>
      <c r="Q508" s="231">
        <f>ROUND(E508*P508,2)</f>
        <v>0</v>
      </c>
      <c r="R508" s="233"/>
      <c r="S508" s="233" t="s">
        <v>233</v>
      </c>
      <c r="T508" s="234" t="s">
        <v>182</v>
      </c>
      <c r="U508" s="220">
        <v>0</v>
      </c>
      <c r="V508" s="220">
        <f>ROUND(E508*U508,2)</f>
        <v>0</v>
      </c>
      <c r="W508" s="220"/>
      <c r="X508" s="220" t="s">
        <v>590</v>
      </c>
      <c r="Y508" s="210"/>
      <c r="Z508" s="210"/>
      <c r="AA508" s="210"/>
      <c r="AB508" s="210"/>
      <c r="AC508" s="210"/>
      <c r="AD508" s="210"/>
      <c r="AE508" s="210"/>
      <c r="AF508" s="210"/>
      <c r="AG508" s="210" t="s">
        <v>591</v>
      </c>
      <c r="AH508" s="210"/>
      <c r="AI508" s="210"/>
      <c r="AJ508" s="210"/>
      <c r="AK508" s="210"/>
      <c r="AL508" s="210"/>
      <c r="AM508" s="210"/>
      <c r="AN508" s="210"/>
      <c r="AO508" s="210"/>
      <c r="AP508" s="210"/>
      <c r="AQ508" s="210"/>
      <c r="AR508" s="210"/>
      <c r="AS508" s="210"/>
      <c r="AT508" s="210"/>
      <c r="AU508" s="210"/>
      <c r="AV508" s="210"/>
      <c r="AW508" s="210"/>
      <c r="AX508" s="210"/>
      <c r="AY508" s="210"/>
      <c r="AZ508" s="210"/>
      <c r="BA508" s="210"/>
      <c r="BB508" s="210"/>
      <c r="BC508" s="210"/>
      <c r="BD508" s="210"/>
      <c r="BE508" s="210"/>
      <c r="BF508" s="210"/>
      <c r="BG508" s="210"/>
      <c r="BH508" s="210"/>
    </row>
    <row r="509" spans="1:60" outlineLevel="1" x14ac:dyDescent="0.25">
      <c r="A509" s="217"/>
      <c r="B509" s="218"/>
      <c r="C509" s="259" t="s">
        <v>726</v>
      </c>
      <c r="D509" s="249"/>
      <c r="E509" s="250">
        <v>96.986400000000003</v>
      </c>
      <c r="F509" s="220"/>
      <c r="G509" s="220"/>
      <c r="H509" s="220"/>
      <c r="I509" s="220"/>
      <c r="J509" s="220"/>
      <c r="K509" s="220"/>
      <c r="L509" s="220"/>
      <c r="M509" s="220"/>
      <c r="N509" s="219"/>
      <c r="O509" s="219"/>
      <c r="P509" s="219"/>
      <c r="Q509" s="219"/>
      <c r="R509" s="220"/>
      <c r="S509" s="220"/>
      <c r="T509" s="220"/>
      <c r="U509" s="220"/>
      <c r="V509" s="220"/>
      <c r="W509" s="220"/>
      <c r="X509" s="220"/>
      <c r="Y509" s="210"/>
      <c r="Z509" s="210"/>
      <c r="AA509" s="210"/>
      <c r="AB509" s="210"/>
      <c r="AC509" s="210"/>
      <c r="AD509" s="210"/>
      <c r="AE509" s="210"/>
      <c r="AF509" s="210"/>
      <c r="AG509" s="210" t="s">
        <v>210</v>
      </c>
      <c r="AH509" s="210">
        <v>5</v>
      </c>
      <c r="AI509" s="210"/>
      <c r="AJ509" s="210"/>
      <c r="AK509" s="210"/>
      <c r="AL509" s="210"/>
      <c r="AM509" s="210"/>
      <c r="AN509" s="210"/>
      <c r="AO509" s="210"/>
      <c r="AP509" s="210"/>
      <c r="AQ509" s="210"/>
      <c r="AR509" s="210"/>
      <c r="AS509" s="210"/>
      <c r="AT509" s="210"/>
      <c r="AU509" s="210"/>
      <c r="AV509" s="210"/>
      <c r="AW509" s="210"/>
      <c r="AX509" s="210"/>
      <c r="AY509" s="210"/>
      <c r="AZ509" s="210"/>
      <c r="BA509" s="210"/>
      <c r="BB509" s="210"/>
      <c r="BC509" s="210"/>
      <c r="BD509" s="210"/>
      <c r="BE509" s="210"/>
      <c r="BF509" s="210"/>
      <c r="BG509" s="210"/>
      <c r="BH509" s="210"/>
    </row>
    <row r="510" spans="1:60" outlineLevel="1" x14ac:dyDescent="0.25">
      <c r="A510" s="235">
        <v>128</v>
      </c>
      <c r="B510" s="236" t="s">
        <v>727</v>
      </c>
      <c r="C510" s="244" t="s">
        <v>728</v>
      </c>
      <c r="D510" s="237" t="s">
        <v>309</v>
      </c>
      <c r="E510" s="238">
        <v>1.8022199999999999</v>
      </c>
      <c r="F510" s="239"/>
      <c r="G510" s="240">
        <f>ROUND(E510*F510,2)</f>
        <v>0</v>
      </c>
      <c r="H510" s="239"/>
      <c r="I510" s="240">
        <f>ROUND(E510*H510,2)</f>
        <v>0</v>
      </c>
      <c r="J510" s="239"/>
      <c r="K510" s="240">
        <f>ROUND(E510*J510,2)</f>
        <v>0</v>
      </c>
      <c r="L510" s="240">
        <v>21</v>
      </c>
      <c r="M510" s="240">
        <f>G510*(1+L510/100)</f>
        <v>0</v>
      </c>
      <c r="N510" s="238">
        <v>0</v>
      </c>
      <c r="O510" s="238">
        <f>ROUND(E510*N510,2)</f>
        <v>0</v>
      </c>
      <c r="P510" s="238">
        <v>0</v>
      </c>
      <c r="Q510" s="238">
        <f>ROUND(E510*P510,2)</f>
        <v>0</v>
      </c>
      <c r="R510" s="240" t="s">
        <v>662</v>
      </c>
      <c r="S510" s="240" t="s">
        <v>181</v>
      </c>
      <c r="T510" s="241" t="s">
        <v>181</v>
      </c>
      <c r="U510" s="220">
        <v>1.5980000000000001</v>
      </c>
      <c r="V510" s="220">
        <f>ROUND(E510*U510,2)</f>
        <v>2.88</v>
      </c>
      <c r="W510" s="220"/>
      <c r="X510" s="220" t="s">
        <v>547</v>
      </c>
      <c r="Y510" s="210"/>
      <c r="Z510" s="210"/>
      <c r="AA510" s="210"/>
      <c r="AB510" s="210"/>
      <c r="AC510" s="210"/>
      <c r="AD510" s="210"/>
      <c r="AE510" s="210"/>
      <c r="AF510" s="210"/>
      <c r="AG510" s="210" t="s">
        <v>548</v>
      </c>
      <c r="AH510" s="210"/>
      <c r="AI510" s="210"/>
      <c r="AJ510" s="210"/>
      <c r="AK510" s="210"/>
      <c r="AL510" s="210"/>
      <c r="AM510" s="210"/>
      <c r="AN510" s="210"/>
      <c r="AO510" s="210"/>
      <c r="AP510" s="210"/>
      <c r="AQ510" s="210"/>
      <c r="AR510" s="210"/>
      <c r="AS510" s="210"/>
      <c r="AT510" s="210"/>
      <c r="AU510" s="210"/>
      <c r="AV510" s="210"/>
      <c r="AW510" s="210"/>
      <c r="AX510" s="210"/>
      <c r="AY510" s="210"/>
      <c r="AZ510" s="210"/>
      <c r="BA510" s="210"/>
      <c r="BB510" s="210"/>
      <c r="BC510" s="210"/>
      <c r="BD510" s="210"/>
      <c r="BE510" s="210"/>
      <c r="BF510" s="210"/>
      <c r="BG510" s="210"/>
      <c r="BH510" s="210"/>
    </row>
    <row r="511" spans="1:60" x14ac:dyDescent="0.25">
      <c r="A511" s="222" t="s">
        <v>176</v>
      </c>
      <c r="B511" s="223" t="s">
        <v>132</v>
      </c>
      <c r="C511" s="243" t="s">
        <v>133</v>
      </c>
      <c r="D511" s="224"/>
      <c r="E511" s="225"/>
      <c r="F511" s="226"/>
      <c r="G511" s="226">
        <f>SUMIF(AG512:AG531,"&lt;&gt;NOR",G512:G531)</f>
        <v>0</v>
      </c>
      <c r="H511" s="226"/>
      <c r="I511" s="226">
        <f>SUM(I512:I531)</f>
        <v>0</v>
      </c>
      <c r="J511" s="226"/>
      <c r="K511" s="226">
        <f>SUM(K512:K531)</f>
        <v>0</v>
      </c>
      <c r="L511" s="226"/>
      <c r="M511" s="226">
        <f>SUM(M512:M531)</f>
        <v>0</v>
      </c>
      <c r="N511" s="225"/>
      <c r="O511" s="225">
        <f>SUM(O512:O531)</f>
        <v>0.27</v>
      </c>
      <c r="P511" s="225"/>
      <c r="Q511" s="225">
        <f>SUM(Q512:Q531)</f>
        <v>0</v>
      </c>
      <c r="R511" s="226"/>
      <c r="S511" s="226"/>
      <c r="T511" s="227"/>
      <c r="U511" s="221"/>
      <c r="V511" s="221">
        <f>SUM(V512:V531)</f>
        <v>163.01</v>
      </c>
      <c r="W511" s="221"/>
      <c r="X511" s="221"/>
      <c r="AG511" t="s">
        <v>177</v>
      </c>
    </row>
    <row r="512" spans="1:60" outlineLevel="1" x14ac:dyDescent="0.25">
      <c r="A512" s="228">
        <v>129</v>
      </c>
      <c r="B512" s="229" t="s">
        <v>729</v>
      </c>
      <c r="C512" s="245" t="s">
        <v>730</v>
      </c>
      <c r="D512" s="230" t="s">
        <v>213</v>
      </c>
      <c r="E512" s="231">
        <v>1253.8535400000001</v>
      </c>
      <c r="F512" s="232"/>
      <c r="G512" s="233">
        <f>ROUND(E512*F512,2)</f>
        <v>0</v>
      </c>
      <c r="H512" s="232"/>
      <c r="I512" s="233">
        <f>ROUND(E512*H512,2)</f>
        <v>0</v>
      </c>
      <c r="J512" s="232"/>
      <c r="K512" s="233">
        <f>ROUND(E512*J512,2)</f>
        <v>0</v>
      </c>
      <c r="L512" s="233">
        <v>21</v>
      </c>
      <c r="M512" s="233">
        <f>G512*(1+L512/100)</f>
        <v>0</v>
      </c>
      <c r="N512" s="231">
        <v>6.9999999999999994E-5</v>
      </c>
      <c r="O512" s="231">
        <f>ROUND(E512*N512,2)</f>
        <v>0.09</v>
      </c>
      <c r="P512" s="231">
        <v>0</v>
      </c>
      <c r="Q512" s="231">
        <f>ROUND(E512*P512,2)</f>
        <v>0</v>
      </c>
      <c r="R512" s="233" t="s">
        <v>731</v>
      </c>
      <c r="S512" s="233" t="s">
        <v>181</v>
      </c>
      <c r="T512" s="234" t="s">
        <v>181</v>
      </c>
      <c r="U512" s="220">
        <v>0.03</v>
      </c>
      <c r="V512" s="220">
        <f>ROUND(E512*U512,2)</f>
        <v>37.619999999999997</v>
      </c>
      <c r="W512" s="220"/>
      <c r="X512" s="220" t="s">
        <v>202</v>
      </c>
      <c r="Y512" s="210"/>
      <c r="Z512" s="210"/>
      <c r="AA512" s="210"/>
      <c r="AB512" s="210"/>
      <c r="AC512" s="210"/>
      <c r="AD512" s="210"/>
      <c r="AE512" s="210"/>
      <c r="AF512" s="210"/>
      <c r="AG512" s="210" t="s">
        <v>203</v>
      </c>
      <c r="AH512" s="210"/>
      <c r="AI512" s="210"/>
      <c r="AJ512" s="210"/>
      <c r="AK512" s="210"/>
      <c r="AL512" s="210"/>
      <c r="AM512" s="210"/>
      <c r="AN512" s="210"/>
      <c r="AO512" s="210"/>
      <c r="AP512" s="210"/>
      <c r="AQ512" s="210"/>
      <c r="AR512" s="210"/>
      <c r="AS512" s="210"/>
      <c r="AT512" s="210"/>
      <c r="AU512" s="210"/>
      <c r="AV512" s="210"/>
      <c r="AW512" s="210"/>
      <c r="AX512" s="210"/>
      <c r="AY512" s="210"/>
      <c r="AZ512" s="210"/>
      <c r="BA512" s="210"/>
      <c r="BB512" s="210"/>
      <c r="BC512" s="210"/>
      <c r="BD512" s="210"/>
      <c r="BE512" s="210"/>
      <c r="BF512" s="210"/>
      <c r="BG512" s="210"/>
      <c r="BH512" s="210"/>
    </row>
    <row r="513" spans="1:60" outlineLevel="1" x14ac:dyDescent="0.25">
      <c r="A513" s="217"/>
      <c r="B513" s="218"/>
      <c r="C513" s="259" t="s">
        <v>732</v>
      </c>
      <c r="D513" s="249"/>
      <c r="E513" s="250"/>
      <c r="F513" s="220"/>
      <c r="G513" s="220"/>
      <c r="H513" s="220"/>
      <c r="I513" s="220"/>
      <c r="J513" s="220"/>
      <c r="K513" s="220"/>
      <c r="L513" s="220"/>
      <c r="M513" s="220"/>
      <c r="N513" s="219"/>
      <c r="O513" s="219"/>
      <c r="P513" s="219"/>
      <c r="Q513" s="219"/>
      <c r="R513" s="220"/>
      <c r="S513" s="220"/>
      <c r="T513" s="220"/>
      <c r="U513" s="220"/>
      <c r="V513" s="220"/>
      <c r="W513" s="220"/>
      <c r="X513" s="220"/>
      <c r="Y513" s="210"/>
      <c r="Z513" s="210"/>
      <c r="AA513" s="210"/>
      <c r="AB513" s="210"/>
      <c r="AC513" s="210"/>
      <c r="AD513" s="210"/>
      <c r="AE513" s="210"/>
      <c r="AF513" s="210"/>
      <c r="AG513" s="210" t="s">
        <v>210</v>
      </c>
      <c r="AH513" s="210">
        <v>0</v>
      </c>
      <c r="AI513" s="210"/>
      <c r="AJ513" s="210"/>
      <c r="AK513" s="210"/>
      <c r="AL513" s="210"/>
      <c r="AM513" s="210"/>
      <c r="AN513" s="210"/>
      <c r="AO513" s="210"/>
      <c r="AP513" s="210"/>
      <c r="AQ513" s="210"/>
      <c r="AR513" s="210"/>
      <c r="AS513" s="210"/>
      <c r="AT513" s="210"/>
      <c r="AU513" s="210"/>
      <c r="AV513" s="210"/>
      <c r="AW513" s="210"/>
      <c r="AX513" s="210"/>
      <c r="AY513" s="210"/>
      <c r="AZ513" s="210"/>
      <c r="BA513" s="210"/>
      <c r="BB513" s="210"/>
      <c r="BC513" s="210"/>
      <c r="BD513" s="210"/>
      <c r="BE513" s="210"/>
      <c r="BF513" s="210"/>
      <c r="BG513" s="210"/>
      <c r="BH513" s="210"/>
    </row>
    <row r="514" spans="1:60" outlineLevel="1" x14ac:dyDescent="0.25">
      <c r="A514" s="217"/>
      <c r="B514" s="218"/>
      <c r="C514" s="259" t="s">
        <v>733</v>
      </c>
      <c r="D514" s="249"/>
      <c r="E514" s="250">
        <v>66.927199999999999</v>
      </c>
      <c r="F514" s="220"/>
      <c r="G514" s="220"/>
      <c r="H514" s="220"/>
      <c r="I514" s="220"/>
      <c r="J514" s="220"/>
      <c r="K514" s="220"/>
      <c r="L514" s="220"/>
      <c r="M514" s="220"/>
      <c r="N514" s="219"/>
      <c r="O514" s="219"/>
      <c r="P514" s="219"/>
      <c r="Q514" s="219"/>
      <c r="R514" s="220"/>
      <c r="S514" s="220"/>
      <c r="T514" s="220"/>
      <c r="U514" s="220"/>
      <c r="V514" s="220"/>
      <c r="W514" s="220"/>
      <c r="X514" s="220"/>
      <c r="Y514" s="210"/>
      <c r="Z514" s="210"/>
      <c r="AA514" s="210"/>
      <c r="AB514" s="210"/>
      <c r="AC514" s="210"/>
      <c r="AD514" s="210"/>
      <c r="AE514" s="210"/>
      <c r="AF514" s="210"/>
      <c r="AG514" s="210" t="s">
        <v>210</v>
      </c>
      <c r="AH514" s="210">
        <v>5</v>
      </c>
      <c r="AI514" s="210"/>
      <c r="AJ514" s="210"/>
      <c r="AK514" s="210"/>
      <c r="AL514" s="210"/>
      <c r="AM514" s="210"/>
      <c r="AN514" s="210"/>
      <c r="AO514" s="210"/>
      <c r="AP514" s="210"/>
      <c r="AQ514" s="210"/>
      <c r="AR514" s="210"/>
      <c r="AS514" s="210"/>
      <c r="AT514" s="210"/>
      <c r="AU514" s="210"/>
      <c r="AV514" s="210"/>
      <c r="AW514" s="210"/>
      <c r="AX514" s="210"/>
      <c r="AY514" s="210"/>
      <c r="AZ514" s="210"/>
      <c r="BA514" s="210"/>
      <c r="BB514" s="210"/>
      <c r="BC514" s="210"/>
      <c r="BD514" s="210"/>
      <c r="BE514" s="210"/>
      <c r="BF514" s="210"/>
      <c r="BG514" s="210"/>
      <c r="BH514" s="210"/>
    </row>
    <row r="515" spans="1:60" outlineLevel="1" x14ac:dyDescent="0.25">
      <c r="A515" s="217"/>
      <c r="B515" s="218"/>
      <c r="C515" s="259" t="s">
        <v>734</v>
      </c>
      <c r="D515" s="249"/>
      <c r="E515" s="250">
        <v>142.2792</v>
      </c>
      <c r="F515" s="220"/>
      <c r="G515" s="220"/>
      <c r="H515" s="220"/>
      <c r="I515" s="220"/>
      <c r="J515" s="220"/>
      <c r="K515" s="220"/>
      <c r="L515" s="220"/>
      <c r="M515" s="220"/>
      <c r="N515" s="219"/>
      <c r="O515" s="219"/>
      <c r="P515" s="219"/>
      <c r="Q515" s="219"/>
      <c r="R515" s="220"/>
      <c r="S515" s="220"/>
      <c r="T515" s="220"/>
      <c r="U515" s="220"/>
      <c r="V515" s="220"/>
      <c r="W515" s="220"/>
      <c r="X515" s="220"/>
      <c r="Y515" s="210"/>
      <c r="Z515" s="210"/>
      <c r="AA515" s="210"/>
      <c r="AB515" s="210"/>
      <c r="AC515" s="210"/>
      <c r="AD515" s="210"/>
      <c r="AE515" s="210"/>
      <c r="AF515" s="210"/>
      <c r="AG515" s="210" t="s">
        <v>210</v>
      </c>
      <c r="AH515" s="210">
        <v>5</v>
      </c>
      <c r="AI515" s="210"/>
      <c r="AJ515" s="210"/>
      <c r="AK515" s="210"/>
      <c r="AL515" s="210"/>
      <c r="AM515" s="210"/>
      <c r="AN515" s="210"/>
      <c r="AO515" s="210"/>
      <c r="AP515" s="210"/>
      <c r="AQ515" s="210"/>
      <c r="AR515" s="210"/>
      <c r="AS515" s="210"/>
      <c r="AT515" s="210"/>
      <c r="AU515" s="210"/>
      <c r="AV515" s="210"/>
      <c r="AW515" s="210"/>
      <c r="AX515" s="210"/>
      <c r="AY515" s="210"/>
      <c r="AZ515" s="210"/>
      <c r="BA515" s="210"/>
      <c r="BB515" s="210"/>
      <c r="BC515" s="210"/>
      <c r="BD515" s="210"/>
      <c r="BE515" s="210"/>
      <c r="BF515" s="210"/>
      <c r="BG515" s="210"/>
      <c r="BH515" s="210"/>
    </row>
    <row r="516" spans="1:60" outlineLevel="1" x14ac:dyDescent="0.25">
      <c r="A516" s="217"/>
      <c r="B516" s="218"/>
      <c r="C516" s="259" t="s">
        <v>735</v>
      </c>
      <c r="D516" s="249"/>
      <c r="E516" s="250">
        <v>559.57299999999998</v>
      </c>
      <c r="F516" s="220"/>
      <c r="G516" s="220"/>
      <c r="H516" s="220"/>
      <c r="I516" s="220"/>
      <c r="J516" s="220"/>
      <c r="K516" s="220"/>
      <c r="L516" s="220"/>
      <c r="M516" s="220"/>
      <c r="N516" s="219"/>
      <c r="O516" s="219"/>
      <c r="P516" s="219"/>
      <c r="Q516" s="219"/>
      <c r="R516" s="220"/>
      <c r="S516" s="220"/>
      <c r="T516" s="220"/>
      <c r="U516" s="220"/>
      <c r="V516" s="220"/>
      <c r="W516" s="220"/>
      <c r="X516" s="220"/>
      <c r="Y516" s="210"/>
      <c r="Z516" s="210"/>
      <c r="AA516" s="210"/>
      <c r="AB516" s="210"/>
      <c r="AC516" s="210"/>
      <c r="AD516" s="210"/>
      <c r="AE516" s="210"/>
      <c r="AF516" s="210"/>
      <c r="AG516" s="210" t="s">
        <v>210</v>
      </c>
      <c r="AH516" s="210">
        <v>5</v>
      </c>
      <c r="AI516" s="210"/>
      <c r="AJ516" s="210"/>
      <c r="AK516" s="210"/>
      <c r="AL516" s="210"/>
      <c r="AM516" s="210"/>
      <c r="AN516" s="210"/>
      <c r="AO516" s="210"/>
      <c r="AP516" s="210"/>
      <c r="AQ516" s="210"/>
      <c r="AR516" s="210"/>
      <c r="AS516" s="210"/>
      <c r="AT516" s="210"/>
      <c r="AU516" s="210"/>
      <c r="AV516" s="210"/>
      <c r="AW516" s="210"/>
      <c r="AX516" s="210"/>
      <c r="AY516" s="210"/>
      <c r="AZ516" s="210"/>
      <c r="BA516" s="210"/>
      <c r="BB516" s="210"/>
      <c r="BC516" s="210"/>
      <c r="BD516" s="210"/>
      <c r="BE516" s="210"/>
      <c r="BF516" s="210"/>
      <c r="BG516" s="210"/>
      <c r="BH516" s="210"/>
    </row>
    <row r="517" spans="1:60" outlineLevel="1" x14ac:dyDescent="0.25">
      <c r="A517" s="217"/>
      <c r="B517" s="218"/>
      <c r="C517" s="259" t="s">
        <v>736</v>
      </c>
      <c r="D517" s="249"/>
      <c r="E517" s="250">
        <v>22.831199999999999</v>
      </c>
      <c r="F517" s="220"/>
      <c r="G517" s="220"/>
      <c r="H517" s="220"/>
      <c r="I517" s="220"/>
      <c r="J517" s="220"/>
      <c r="K517" s="220"/>
      <c r="L517" s="220"/>
      <c r="M517" s="220"/>
      <c r="N517" s="219"/>
      <c r="O517" s="219"/>
      <c r="P517" s="219"/>
      <c r="Q517" s="219"/>
      <c r="R517" s="220"/>
      <c r="S517" s="220"/>
      <c r="T517" s="220"/>
      <c r="U517" s="220"/>
      <c r="V517" s="220"/>
      <c r="W517" s="220"/>
      <c r="X517" s="220"/>
      <c r="Y517" s="210"/>
      <c r="Z517" s="210"/>
      <c r="AA517" s="210"/>
      <c r="AB517" s="210"/>
      <c r="AC517" s="210"/>
      <c r="AD517" s="210"/>
      <c r="AE517" s="210"/>
      <c r="AF517" s="210"/>
      <c r="AG517" s="210" t="s">
        <v>210</v>
      </c>
      <c r="AH517" s="210">
        <v>5</v>
      </c>
      <c r="AI517" s="210"/>
      <c r="AJ517" s="210"/>
      <c r="AK517" s="210"/>
      <c r="AL517" s="210"/>
      <c r="AM517" s="210"/>
      <c r="AN517" s="210"/>
      <c r="AO517" s="210"/>
      <c r="AP517" s="210"/>
      <c r="AQ517" s="210"/>
      <c r="AR517" s="210"/>
      <c r="AS517" s="210"/>
      <c r="AT517" s="210"/>
      <c r="AU517" s="210"/>
      <c r="AV517" s="210"/>
      <c r="AW517" s="210"/>
      <c r="AX517" s="210"/>
      <c r="AY517" s="210"/>
      <c r="AZ517" s="210"/>
      <c r="BA517" s="210"/>
      <c r="BB517" s="210"/>
      <c r="BC517" s="210"/>
      <c r="BD517" s="210"/>
      <c r="BE517" s="210"/>
      <c r="BF517" s="210"/>
      <c r="BG517" s="210"/>
      <c r="BH517" s="210"/>
    </row>
    <row r="518" spans="1:60" outlineLevel="1" x14ac:dyDescent="0.25">
      <c r="A518" s="217"/>
      <c r="B518" s="218"/>
      <c r="C518" s="259" t="s">
        <v>737</v>
      </c>
      <c r="D518" s="249"/>
      <c r="E518" s="250">
        <v>30.995999999999999</v>
      </c>
      <c r="F518" s="220"/>
      <c r="G518" s="220"/>
      <c r="H518" s="220"/>
      <c r="I518" s="220"/>
      <c r="J518" s="220"/>
      <c r="K518" s="220"/>
      <c r="L518" s="220"/>
      <c r="M518" s="220"/>
      <c r="N518" s="219"/>
      <c r="O518" s="219"/>
      <c r="P518" s="219"/>
      <c r="Q518" s="219"/>
      <c r="R518" s="220"/>
      <c r="S518" s="220"/>
      <c r="T518" s="220"/>
      <c r="U518" s="220"/>
      <c r="V518" s="220"/>
      <c r="W518" s="220"/>
      <c r="X518" s="220"/>
      <c r="Y518" s="210"/>
      <c r="Z518" s="210"/>
      <c r="AA518" s="210"/>
      <c r="AB518" s="210"/>
      <c r="AC518" s="210"/>
      <c r="AD518" s="210"/>
      <c r="AE518" s="210"/>
      <c r="AF518" s="210"/>
      <c r="AG518" s="210" t="s">
        <v>210</v>
      </c>
      <c r="AH518" s="210">
        <v>5</v>
      </c>
      <c r="AI518" s="210"/>
      <c r="AJ518" s="210"/>
      <c r="AK518" s="210"/>
      <c r="AL518" s="210"/>
      <c r="AM518" s="210"/>
      <c r="AN518" s="210"/>
      <c r="AO518" s="210"/>
      <c r="AP518" s="210"/>
      <c r="AQ518" s="210"/>
      <c r="AR518" s="210"/>
      <c r="AS518" s="210"/>
      <c r="AT518" s="210"/>
      <c r="AU518" s="210"/>
      <c r="AV518" s="210"/>
      <c r="AW518" s="210"/>
      <c r="AX518" s="210"/>
      <c r="AY518" s="210"/>
      <c r="AZ518" s="210"/>
      <c r="BA518" s="210"/>
      <c r="BB518" s="210"/>
      <c r="BC518" s="210"/>
      <c r="BD518" s="210"/>
      <c r="BE518" s="210"/>
      <c r="BF518" s="210"/>
      <c r="BG518" s="210"/>
      <c r="BH518" s="210"/>
    </row>
    <row r="519" spans="1:60" outlineLevel="1" x14ac:dyDescent="0.25">
      <c r="A519" s="217"/>
      <c r="B519" s="218"/>
      <c r="C519" s="259" t="s">
        <v>280</v>
      </c>
      <c r="D519" s="249"/>
      <c r="E519" s="250">
        <v>15.1</v>
      </c>
      <c r="F519" s="220"/>
      <c r="G519" s="220"/>
      <c r="H519" s="220"/>
      <c r="I519" s="220"/>
      <c r="J519" s="220"/>
      <c r="K519" s="220"/>
      <c r="L519" s="220"/>
      <c r="M519" s="220"/>
      <c r="N519" s="219"/>
      <c r="O519" s="219"/>
      <c r="P519" s="219"/>
      <c r="Q519" s="219"/>
      <c r="R519" s="220"/>
      <c r="S519" s="220"/>
      <c r="T519" s="220"/>
      <c r="U519" s="220"/>
      <c r="V519" s="220"/>
      <c r="W519" s="220"/>
      <c r="X519" s="220"/>
      <c r="Y519" s="210"/>
      <c r="Z519" s="210"/>
      <c r="AA519" s="210"/>
      <c r="AB519" s="210"/>
      <c r="AC519" s="210"/>
      <c r="AD519" s="210"/>
      <c r="AE519" s="210"/>
      <c r="AF519" s="210"/>
      <c r="AG519" s="210" t="s">
        <v>210</v>
      </c>
      <c r="AH519" s="210">
        <v>5</v>
      </c>
      <c r="AI519" s="210"/>
      <c r="AJ519" s="210"/>
      <c r="AK519" s="210"/>
      <c r="AL519" s="210"/>
      <c r="AM519" s="210"/>
      <c r="AN519" s="210"/>
      <c r="AO519" s="210"/>
      <c r="AP519" s="210"/>
      <c r="AQ519" s="210"/>
      <c r="AR519" s="210"/>
      <c r="AS519" s="210"/>
      <c r="AT519" s="210"/>
      <c r="AU519" s="210"/>
      <c r="AV519" s="210"/>
      <c r="AW519" s="210"/>
      <c r="AX519" s="210"/>
      <c r="AY519" s="210"/>
      <c r="AZ519" s="210"/>
      <c r="BA519" s="210"/>
      <c r="BB519" s="210"/>
      <c r="BC519" s="210"/>
      <c r="BD519" s="210"/>
      <c r="BE519" s="210"/>
      <c r="BF519" s="210"/>
      <c r="BG519" s="210"/>
      <c r="BH519" s="210"/>
    </row>
    <row r="520" spans="1:60" outlineLevel="1" x14ac:dyDescent="0.25">
      <c r="A520" s="217"/>
      <c r="B520" s="218"/>
      <c r="C520" s="259" t="s">
        <v>281</v>
      </c>
      <c r="D520" s="249"/>
      <c r="E520" s="250">
        <v>21.7</v>
      </c>
      <c r="F520" s="220"/>
      <c r="G520" s="220"/>
      <c r="H520" s="220"/>
      <c r="I520" s="220"/>
      <c r="J520" s="220"/>
      <c r="K520" s="220"/>
      <c r="L520" s="220"/>
      <c r="M520" s="220"/>
      <c r="N520" s="219"/>
      <c r="O520" s="219"/>
      <c r="P520" s="219"/>
      <c r="Q520" s="219"/>
      <c r="R520" s="220"/>
      <c r="S520" s="220"/>
      <c r="T520" s="220"/>
      <c r="U520" s="220"/>
      <c r="V520" s="220"/>
      <c r="W520" s="220"/>
      <c r="X520" s="220"/>
      <c r="Y520" s="210"/>
      <c r="Z520" s="210"/>
      <c r="AA520" s="210"/>
      <c r="AB520" s="210"/>
      <c r="AC520" s="210"/>
      <c r="AD520" s="210"/>
      <c r="AE520" s="210"/>
      <c r="AF520" s="210"/>
      <c r="AG520" s="210" t="s">
        <v>210</v>
      </c>
      <c r="AH520" s="210">
        <v>5</v>
      </c>
      <c r="AI520" s="210"/>
      <c r="AJ520" s="210"/>
      <c r="AK520" s="210"/>
      <c r="AL520" s="210"/>
      <c r="AM520" s="210"/>
      <c r="AN520" s="210"/>
      <c r="AO520" s="210"/>
      <c r="AP520" s="210"/>
      <c r="AQ520" s="210"/>
      <c r="AR520" s="210"/>
      <c r="AS520" s="210"/>
      <c r="AT520" s="210"/>
      <c r="AU520" s="210"/>
      <c r="AV520" s="210"/>
      <c r="AW520" s="210"/>
      <c r="AX520" s="210"/>
      <c r="AY520" s="210"/>
      <c r="AZ520" s="210"/>
      <c r="BA520" s="210"/>
      <c r="BB520" s="210"/>
      <c r="BC520" s="210"/>
      <c r="BD520" s="210"/>
      <c r="BE520" s="210"/>
      <c r="BF520" s="210"/>
      <c r="BG520" s="210"/>
      <c r="BH520" s="210"/>
    </row>
    <row r="521" spans="1:60" outlineLevel="1" x14ac:dyDescent="0.25">
      <c r="A521" s="217"/>
      <c r="B521" s="218"/>
      <c r="C521" s="259" t="s">
        <v>428</v>
      </c>
      <c r="D521" s="249"/>
      <c r="E521" s="250">
        <v>3.1</v>
      </c>
      <c r="F521" s="220"/>
      <c r="G521" s="220"/>
      <c r="H521" s="220"/>
      <c r="I521" s="220"/>
      <c r="J521" s="220"/>
      <c r="K521" s="220"/>
      <c r="L521" s="220"/>
      <c r="M521" s="220"/>
      <c r="N521" s="219"/>
      <c r="O521" s="219"/>
      <c r="P521" s="219"/>
      <c r="Q521" s="219"/>
      <c r="R521" s="220"/>
      <c r="S521" s="220"/>
      <c r="T521" s="220"/>
      <c r="U521" s="220"/>
      <c r="V521" s="220"/>
      <c r="W521" s="220"/>
      <c r="X521" s="220"/>
      <c r="Y521" s="210"/>
      <c r="Z521" s="210"/>
      <c r="AA521" s="210"/>
      <c r="AB521" s="210"/>
      <c r="AC521" s="210"/>
      <c r="AD521" s="210"/>
      <c r="AE521" s="210"/>
      <c r="AF521" s="210"/>
      <c r="AG521" s="210" t="s">
        <v>210</v>
      </c>
      <c r="AH521" s="210">
        <v>5</v>
      </c>
      <c r="AI521" s="210"/>
      <c r="AJ521" s="210"/>
      <c r="AK521" s="210"/>
      <c r="AL521" s="210"/>
      <c r="AM521" s="210"/>
      <c r="AN521" s="210"/>
      <c r="AO521" s="210"/>
      <c r="AP521" s="210"/>
      <c r="AQ521" s="210"/>
      <c r="AR521" s="210"/>
      <c r="AS521" s="210"/>
      <c r="AT521" s="210"/>
      <c r="AU521" s="210"/>
      <c r="AV521" s="210"/>
      <c r="AW521" s="210"/>
      <c r="AX521" s="210"/>
      <c r="AY521" s="210"/>
      <c r="AZ521" s="210"/>
      <c r="BA521" s="210"/>
      <c r="BB521" s="210"/>
      <c r="BC521" s="210"/>
      <c r="BD521" s="210"/>
      <c r="BE521" s="210"/>
      <c r="BF521" s="210"/>
      <c r="BG521" s="210"/>
      <c r="BH521" s="210"/>
    </row>
    <row r="522" spans="1:60" outlineLevel="1" x14ac:dyDescent="0.25">
      <c r="A522" s="217"/>
      <c r="B522" s="218"/>
      <c r="C522" s="259" t="s">
        <v>738</v>
      </c>
      <c r="D522" s="249"/>
      <c r="E522" s="250">
        <v>0.92500000000000004</v>
      </c>
      <c r="F522" s="220"/>
      <c r="G522" s="220"/>
      <c r="H522" s="220"/>
      <c r="I522" s="220"/>
      <c r="J522" s="220"/>
      <c r="K522" s="220"/>
      <c r="L522" s="220"/>
      <c r="M522" s="220"/>
      <c r="N522" s="219"/>
      <c r="O522" s="219"/>
      <c r="P522" s="219"/>
      <c r="Q522" s="219"/>
      <c r="R522" s="220"/>
      <c r="S522" s="220"/>
      <c r="T522" s="220"/>
      <c r="U522" s="220"/>
      <c r="V522" s="220"/>
      <c r="W522" s="220"/>
      <c r="X522" s="220"/>
      <c r="Y522" s="210"/>
      <c r="Z522" s="210"/>
      <c r="AA522" s="210"/>
      <c r="AB522" s="210"/>
      <c r="AC522" s="210"/>
      <c r="AD522" s="210"/>
      <c r="AE522" s="210"/>
      <c r="AF522" s="210"/>
      <c r="AG522" s="210" t="s">
        <v>210</v>
      </c>
      <c r="AH522" s="210">
        <v>5</v>
      </c>
      <c r="AI522" s="210"/>
      <c r="AJ522" s="210"/>
      <c r="AK522" s="210"/>
      <c r="AL522" s="210"/>
      <c r="AM522" s="210"/>
      <c r="AN522" s="210"/>
      <c r="AO522" s="210"/>
      <c r="AP522" s="210"/>
      <c r="AQ522" s="210"/>
      <c r="AR522" s="210"/>
      <c r="AS522" s="210"/>
      <c r="AT522" s="210"/>
      <c r="AU522" s="210"/>
      <c r="AV522" s="210"/>
      <c r="AW522" s="210"/>
      <c r="AX522" s="210"/>
      <c r="AY522" s="210"/>
      <c r="AZ522" s="210"/>
      <c r="BA522" s="210"/>
      <c r="BB522" s="210"/>
      <c r="BC522" s="210"/>
      <c r="BD522" s="210"/>
      <c r="BE522" s="210"/>
      <c r="BF522" s="210"/>
      <c r="BG522" s="210"/>
      <c r="BH522" s="210"/>
    </row>
    <row r="523" spans="1:60" outlineLevel="1" x14ac:dyDescent="0.25">
      <c r="A523" s="217"/>
      <c r="B523" s="218"/>
      <c r="C523" s="259" t="s">
        <v>739</v>
      </c>
      <c r="D523" s="249"/>
      <c r="E523" s="250">
        <v>10.928000000000001</v>
      </c>
      <c r="F523" s="220"/>
      <c r="G523" s="220"/>
      <c r="H523" s="220"/>
      <c r="I523" s="220"/>
      <c r="J523" s="220"/>
      <c r="K523" s="220"/>
      <c r="L523" s="220"/>
      <c r="M523" s="220"/>
      <c r="N523" s="219"/>
      <c r="O523" s="219"/>
      <c r="P523" s="219"/>
      <c r="Q523" s="219"/>
      <c r="R523" s="220"/>
      <c r="S523" s="220"/>
      <c r="T523" s="220"/>
      <c r="U523" s="220"/>
      <c r="V523" s="220"/>
      <c r="W523" s="220"/>
      <c r="X523" s="220"/>
      <c r="Y523" s="210"/>
      <c r="Z523" s="210"/>
      <c r="AA523" s="210"/>
      <c r="AB523" s="210"/>
      <c r="AC523" s="210"/>
      <c r="AD523" s="210"/>
      <c r="AE523" s="210"/>
      <c r="AF523" s="210"/>
      <c r="AG523" s="210" t="s">
        <v>210</v>
      </c>
      <c r="AH523" s="210">
        <v>5</v>
      </c>
      <c r="AI523" s="210"/>
      <c r="AJ523" s="210"/>
      <c r="AK523" s="210"/>
      <c r="AL523" s="210"/>
      <c r="AM523" s="210"/>
      <c r="AN523" s="210"/>
      <c r="AO523" s="210"/>
      <c r="AP523" s="210"/>
      <c r="AQ523" s="210"/>
      <c r="AR523" s="210"/>
      <c r="AS523" s="210"/>
      <c r="AT523" s="210"/>
      <c r="AU523" s="210"/>
      <c r="AV523" s="210"/>
      <c r="AW523" s="210"/>
      <c r="AX523" s="210"/>
      <c r="AY523" s="210"/>
      <c r="AZ523" s="210"/>
      <c r="BA523" s="210"/>
      <c r="BB523" s="210"/>
      <c r="BC523" s="210"/>
      <c r="BD523" s="210"/>
      <c r="BE523" s="210"/>
      <c r="BF523" s="210"/>
      <c r="BG523" s="210"/>
      <c r="BH523" s="210"/>
    </row>
    <row r="524" spans="1:60" outlineLevel="1" x14ac:dyDescent="0.25">
      <c r="A524" s="217"/>
      <c r="B524" s="218"/>
      <c r="C524" s="259" t="s">
        <v>339</v>
      </c>
      <c r="D524" s="249"/>
      <c r="E524" s="250"/>
      <c r="F524" s="220"/>
      <c r="G524" s="220"/>
      <c r="H524" s="220"/>
      <c r="I524" s="220"/>
      <c r="J524" s="220"/>
      <c r="K524" s="220"/>
      <c r="L524" s="220"/>
      <c r="M524" s="220"/>
      <c r="N524" s="219"/>
      <c r="O524" s="219"/>
      <c r="P524" s="219"/>
      <c r="Q524" s="219"/>
      <c r="R524" s="220"/>
      <c r="S524" s="220"/>
      <c r="T524" s="220"/>
      <c r="U524" s="220"/>
      <c r="V524" s="220"/>
      <c r="W524" s="220"/>
      <c r="X524" s="220"/>
      <c r="Y524" s="210"/>
      <c r="Z524" s="210"/>
      <c r="AA524" s="210"/>
      <c r="AB524" s="210"/>
      <c r="AC524" s="210"/>
      <c r="AD524" s="210"/>
      <c r="AE524" s="210"/>
      <c r="AF524" s="210"/>
      <c r="AG524" s="210" t="s">
        <v>210</v>
      </c>
      <c r="AH524" s="210">
        <v>0</v>
      </c>
      <c r="AI524" s="210"/>
      <c r="AJ524" s="210"/>
      <c r="AK524" s="210"/>
      <c r="AL524" s="210"/>
      <c r="AM524" s="210"/>
      <c r="AN524" s="210"/>
      <c r="AO524" s="210"/>
      <c r="AP524" s="210"/>
      <c r="AQ524" s="210"/>
      <c r="AR524" s="210"/>
      <c r="AS524" s="210"/>
      <c r="AT524" s="210"/>
      <c r="AU524" s="210"/>
      <c r="AV524" s="210"/>
      <c r="AW524" s="210"/>
      <c r="AX524" s="210"/>
      <c r="AY524" s="210"/>
      <c r="AZ524" s="210"/>
      <c r="BA524" s="210"/>
      <c r="BB524" s="210"/>
      <c r="BC524" s="210"/>
      <c r="BD524" s="210"/>
      <c r="BE524" s="210"/>
      <c r="BF524" s="210"/>
      <c r="BG524" s="210"/>
      <c r="BH524" s="210"/>
    </row>
    <row r="525" spans="1:60" outlineLevel="1" x14ac:dyDescent="0.25">
      <c r="A525" s="217"/>
      <c r="B525" s="218"/>
      <c r="C525" s="259" t="s">
        <v>740</v>
      </c>
      <c r="D525" s="249"/>
      <c r="E525" s="250">
        <v>82.098939999999999</v>
      </c>
      <c r="F525" s="220"/>
      <c r="G525" s="220"/>
      <c r="H525" s="220"/>
      <c r="I525" s="220"/>
      <c r="J525" s="220"/>
      <c r="K525" s="220"/>
      <c r="L525" s="220"/>
      <c r="M525" s="220"/>
      <c r="N525" s="219"/>
      <c r="O525" s="219"/>
      <c r="P525" s="219"/>
      <c r="Q525" s="219"/>
      <c r="R525" s="220"/>
      <c r="S525" s="220"/>
      <c r="T525" s="220"/>
      <c r="U525" s="220"/>
      <c r="V525" s="220"/>
      <c r="W525" s="220"/>
      <c r="X525" s="220"/>
      <c r="Y525" s="210"/>
      <c r="Z525" s="210"/>
      <c r="AA525" s="210"/>
      <c r="AB525" s="210"/>
      <c r="AC525" s="210"/>
      <c r="AD525" s="210"/>
      <c r="AE525" s="210"/>
      <c r="AF525" s="210"/>
      <c r="AG525" s="210" t="s">
        <v>210</v>
      </c>
      <c r="AH525" s="210">
        <v>5</v>
      </c>
      <c r="AI525" s="210"/>
      <c r="AJ525" s="210"/>
      <c r="AK525" s="210"/>
      <c r="AL525" s="210"/>
      <c r="AM525" s="210"/>
      <c r="AN525" s="210"/>
      <c r="AO525" s="210"/>
      <c r="AP525" s="210"/>
      <c r="AQ525" s="210"/>
      <c r="AR525" s="210"/>
      <c r="AS525" s="210"/>
      <c r="AT525" s="210"/>
      <c r="AU525" s="210"/>
      <c r="AV525" s="210"/>
      <c r="AW525" s="210"/>
      <c r="AX525" s="210"/>
      <c r="AY525" s="210"/>
      <c r="AZ525" s="210"/>
      <c r="BA525" s="210"/>
      <c r="BB525" s="210"/>
      <c r="BC525" s="210"/>
      <c r="BD525" s="210"/>
      <c r="BE525" s="210"/>
      <c r="BF525" s="210"/>
      <c r="BG525" s="210"/>
      <c r="BH525" s="210"/>
    </row>
    <row r="526" spans="1:60" outlineLevel="1" x14ac:dyDescent="0.25">
      <c r="A526" s="217"/>
      <c r="B526" s="218"/>
      <c r="C526" s="259" t="s">
        <v>741</v>
      </c>
      <c r="D526" s="249"/>
      <c r="E526" s="250">
        <v>356.67349999999999</v>
      </c>
      <c r="F526" s="220"/>
      <c r="G526" s="220"/>
      <c r="H526" s="220"/>
      <c r="I526" s="220"/>
      <c r="J526" s="220"/>
      <c r="K526" s="220"/>
      <c r="L526" s="220"/>
      <c r="M526" s="220"/>
      <c r="N526" s="219"/>
      <c r="O526" s="219"/>
      <c r="P526" s="219"/>
      <c r="Q526" s="219"/>
      <c r="R526" s="220"/>
      <c r="S526" s="220"/>
      <c r="T526" s="220"/>
      <c r="U526" s="220"/>
      <c r="V526" s="220"/>
      <c r="W526" s="220"/>
      <c r="X526" s="220"/>
      <c r="Y526" s="210"/>
      <c r="Z526" s="210"/>
      <c r="AA526" s="210"/>
      <c r="AB526" s="210"/>
      <c r="AC526" s="210"/>
      <c r="AD526" s="210"/>
      <c r="AE526" s="210"/>
      <c r="AF526" s="210"/>
      <c r="AG526" s="210" t="s">
        <v>210</v>
      </c>
      <c r="AH526" s="210">
        <v>5</v>
      </c>
      <c r="AI526" s="210"/>
      <c r="AJ526" s="210"/>
      <c r="AK526" s="210"/>
      <c r="AL526" s="210"/>
      <c r="AM526" s="210"/>
      <c r="AN526" s="210"/>
      <c r="AO526" s="210"/>
      <c r="AP526" s="210"/>
      <c r="AQ526" s="210"/>
      <c r="AR526" s="210"/>
      <c r="AS526" s="210"/>
      <c r="AT526" s="210"/>
      <c r="AU526" s="210"/>
      <c r="AV526" s="210"/>
      <c r="AW526" s="210"/>
      <c r="AX526" s="210"/>
      <c r="AY526" s="210"/>
      <c r="AZ526" s="210"/>
      <c r="BA526" s="210"/>
      <c r="BB526" s="210"/>
      <c r="BC526" s="210"/>
      <c r="BD526" s="210"/>
      <c r="BE526" s="210"/>
      <c r="BF526" s="210"/>
      <c r="BG526" s="210"/>
      <c r="BH526" s="210"/>
    </row>
    <row r="527" spans="1:60" outlineLevel="1" x14ac:dyDescent="0.25">
      <c r="A527" s="217"/>
      <c r="B527" s="218"/>
      <c r="C527" s="259" t="s">
        <v>742</v>
      </c>
      <c r="D527" s="249"/>
      <c r="E527" s="250">
        <v>27.316500000000001</v>
      </c>
      <c r="F527" s="220"/>
      <c r="G527" s="220"/>
      <c r="H527" s="220"/>
      <c r="I527" s="220"/>
      <c r="J527" s="220"/>
      <c r="K527" s="220"/>
      <c r="L527" s="220"/>
      <c r="M527" s="220"/>
      <c r="N527" s="219"/>
      <c r="O527" s="219"/>
      <c r="P527" s="219"/>
      <c r="Q527" s="219"/>
      <c r="R527" s="220"/>
      <c r="S527" s="220"/>
      <c r="T527" s="220"/>
      <c r="U527" s="220"/>
      <c r="V527" s="220"/>
      <c r="W527" s="220"/>
      <c r="X527" s="220"/>
      <c r="Y527" s="210"/>
      <c r="Z527" s="210"/>
      <c r="AA527" s="210"/>
      <c r="AB527" s="210"/>
      <c r="AC527" s="210"/>
      <c r="AD527" s="210"/>
      <c r="AE527" s="210"/>
      <c r="AF527" s="210"/>
      <c r="AG527" s="210" t="s">
        <v>210</v>
      </c>
      <c r="AH527" s="210">
        <v>5</v>
      </c>
      <c r="AI527" s="210"/>
      <c r="AJ527" s="210"/>
      <c r="AK527" s="210"/>
      <c r="AL527" s="210"/>
      <c r="AM527" s="210"/>
      <c r="AN527" s="210"/>
      <c r="AO527" s="210"/>
      <c r="AP527" s="210"/>
      <c r="AQ527" s="210"/>
      <c r="AR527" s="210"/>
      <c r="AS527" s="210"/>
      <c r="AT527" s="210"/>
      <c r="AU527" s="210"/>
      <c r="AV527" s="210"/>
      <c r="AW527" s="210"/>
      <c r="AX527" s="210"/>
      <c r="AY527" s="210"/>
      <c r="AZ527" s="210"/>
      <c r="BA527" s="210"/>
      <c r="BB527" s="210"/>
      <c r="BC527" s="210"/>
      <c r="BD527" s="210"/>
      <c r="BE527" s="210"/>
      <c r="BF527" s="210"/>
      <c r="BG527" s="210"/>
      <c r="BH527" s="210"/>
    </row>
    <row r="528" spans="1:60" outlineLevel="1" x14ac:dyDescent="0.25">
      <c r="A528" s="217"/>
      <c r="B528" s="218"/>
      <c r="C528" s="259" t="s">
        <v>743</v>
      </c>
      <c r="D528" s="249"/>
      <c r="E528" s="250"/>
      <c r="F528" s="220"/>
      <c r="G528" s="220"/>
      <c r="H528" s="220"/>
      <c r="I528" s="220"/>
      <c r="J528" s="220"/>
      <c r="K528" s="220"/>
      <c r="L528" s="220"/>
      <c r="M528" s="220"/>
      <c r="N528" s="219"/>
      <c r="O528" s="219"/>
      <c r="P528" s="219"/>
      <c r="Q528" s="219"/>
      <c r="R528" s="220"/>
      <c r="S528" s="220"/>
      <c r="T528" s="220"/>
      <c r="U528" s="220"/>
      <c r="V528" s="220"/>
      <c r="W528" s="220"/>
      <c r="X528" s="220"/>
      <c r="Y528" s="210"/>
      <c r="Z528" s="210"/>
      <c r="AA528" s="210"/>
      <c r="AB528" s="210"/>
      <c r="AC528" s="210"/>
      <c r="AD528" s="210"/>
      <c r="AE528" s="210"/>
      <c r="AF528" s="210"/>
      <c r="AG528" s="210" t="s">
        <v>210</v>
      </c>
      <c r="AH528" s="210">
        <v>0</v>
      </c>
      <c r="AI528" s="210"/>
      <c r="AJ528" s="210"/>
      <c r="AK528" s="210"/>
      <c r="AL528" s="210"/>
      <c r="AM528" s="210"/>
      <c r="AN528" s="210"/>
      <c r="AO528" s="210"/>
      <c r="AP528" s="210"/>
      <c r="AQ528" s="210"/>
      <c r="AR528" s="210"/>
      <c r="AS528" s="210"/>
      <c r="AT528" s="210"/>
      <c r="AU528" s="210"/>
      <c r="AV528" s="210"/>
      <c r="AW528" s="210"/>
      <c r="AX528" s="210"/>
      <c r="AY528" s="210"/>
      <c r="AZ528" s="210"/>
      <c r="BA528" s="210"/>
      <c r="BB528" s="210"/>
      <c r="BC528" s="210"/>
      <c r="BD528" s="210"/>
      <c r="BE528" s="210"/>
      <c r="BF528" s="210"/>
      <c r="BG528" s="210"/>
      <c r="BH528" s="210"/>
    </row>
    <row r="529" spans="1:60" outlineLevel="1" x14ac:dyDescent="0.25">
      <c r="A529" s="217"/>
      <c r="B529" s="218"/>
      <c r="C529" s="259" t="s">
        <v>744</v>
      </c>
      <c r="D529" s="249"/>
      <c r="E529" s="250">
        <v>-86.594999999999999</v>
      </c>
      <c r="F529" s="220"/>
      <c r="G529" s="220"/>
      <c r="H529" s="220"/>
      <c r="I529" s="220"/>
      <c r="J529" s="220"/>
      <c r="K529" s="220"/>
      <c r="L529" s="220"/>
      <c r="M529" s="220"/>
      <c r="N529" s="219"/>
      <c r="O529" s="219"/>
      <c r="P529" s="219"/>
      <c r="Q529" s="219"/>
      <c r="R529" s="220"/>
      <c r="S529" s="220"/>
      <c r="T529" s="220"/>
      <c r="U529" s="220"/>
      <c r="V529" s="220"/>
      <c r="W529" s="220"/>
      <c r="X529" s="220"/>
      <c r="Y529" s="210"/>
      <c r="Z529" s="210"/>
      <c r="AA529" s="210"/>
      <c r="AB529" s="210"/>
      <c r="AC529" s="210"/>
      <c r="AD529" s="210"/>
      <c r="AE529" s="210"/>
      <c r="AF529" s="210"/>
      <c r="AG529" s="210" t="s">
        <v>210</v>
      </c>
      <c r="AH529" s="210">
        <v>5</v>
      </c>
      <c r="AI529" s="210"/>
      <c r="AJ529" s="210"/>
      <c r="AK529" s="210"/>
      <c r="AL529" s="210"/>
      <c r="AM529" s="210"/>
      <c r="AN529" s="210"/>
      <c r="AO529" s="210"/>
      <c r="AP529" s="210"/>
      <c r="AQ529" s="210"/>
      <c r="AR529" s="210"/>
      <c r="AS529" s="210"/>
      <c r="AT529" s="210"/>
      <c r="AU529" s="210"/>
      <c r="AV529" s="210"/>
      <c r="AW529" s="210"/>
      <c r="AX529" s="210"/>
      <c r="AY529" s="210"/>
      <c r="AZ529" s="210"/>
      <c r="BA529" s="210"/>
      <c r="BB529" s="210"/>
      <c r="BC529" s="210"/>
      <c r="BD529" s="210"/>
      <c r="BE529" s="210"/>
      <c r="BF529" s="210"/>
      <c r="BG529" s="210"/>
      <c r="BH529" s="210"/>
    </row>
    <row r="530" spans="1:60" outlineLevel="1" x14ac:dyDescent="0.25">
      <c r="A530" s="228">
        <v>130</v>
      </c>
      <c r="B530" s="229" t="s">
        <v>745</v>
      </c>
      <c r="C530" s="245" t="s">
        <v>746</v>
      </c>
      <c r="D530" s="230" t="s">
        <v>213</v>
      </c>
      <c r="E530" s="231">
        <v>1253.8535400000001</v>
      </c>
      <c r="F530" s="232"/>
      <c r="G530" s="233">
        <f>ROUND(E530*F530,2)</f>
        <v>0</v>
      </c>
      <c r="H530" s="232"/>
      <c r="I530" s="233">
        <f>ROUND(E530*H530,2)</f>
        <v>0</v>
      </c>
      <c r="J530" s="232"/>
      <c r="K530" s="233">
        <f>ROUND(E530*J530,2)</f>
        <v>0</v>
      </c>
      <c r="L530" s="233">
        <v>21</v>
      </c>
      <c r="M530" s="233">
        <f>G530*(1+L530/100)</f>
        <v>0</v>
      </c>
      <c r="N530" s="231">
        <v>1.3999999999999999E-4</v>
      </c>
      <c r="O530" s="231">
        <f>ROUND(E530*N530,2)</f>
        <v>0.18</v>
      </c>
      <c r="P530" s="231">
        <v>0</v>
      </c>
      <c r="Q530" s="231">
        <f>ROUND(E530*P530,2)</f>
        <v>0</v>
      </c>
      <c r="R530" s="233" t="s">
        <v>731</v>
      </c>
      <c r="S530" s="233" t="s">
        <v>181</v>
      </c>
      <c r="T530" s="234" t="s">
        <v>181</v>
      </c>
      <c r="U530" s="220">
        <v>0.1</v>
      </c>
      <c r="V530" s="220">
        <f>ROUND(E530*U530,2)</f>
        <v>125.39</v>
      </c>
      <c r="W530" s="220"/>
      <c r="X530" s="220" t="s">
        <v>202</v>
      </c>
      <c r="Y530" s="210"/>
      <c r="Z530" s="210"/>
      <c r="AA530" s="210"/>
      <c r="AB530" s="210"/>
      <c r="AC530" s="210"/>
      <c r="AD530" s="210"/>
      <c r="AE530" s="210"/>
      <c r="AF530" s="210"/>
      <c r="AG530" s="210" t="s">
        <v>203</v>
      </c>
      <c r="AH530" s="210"/>
      <c r="AI530" s="210"/>
      <c r="AJ530" s="210"/>
      <c r="AK530" s="210"/>
      <c r="AL530" s="210"/>
      <c r="AM530" s="210"/>
      <c r="AN530" s="210"/>
      <c r="AO530" s="210"/>
      <c r="AP530" s="210"/>
      <c r="AQ530" s="210"/>
      <c r="AR530" s="210"/>
      <c r="AS530" s="210"/>
      <c r="AT530" s="210"/>
      <c r="AU530" s="210"/>
      <c r="AV530" s="210"/>
      <c r="AW530" s="210"/>
      <c r="AX530" s="210"/>
      <c r="AY530" s="210"/>
      <c r="AZ530" s="210"/>
      <c r="BA530" s="210"/>
      <c r="BB530" s="210"/>
      <c r="BC530" s="210"/>
      <c r="BD530" s="210"/>
      <c r="BE530" s="210"/>
      <c r="BF530" s="210"/>
      <c r="BG530" s="210"/>
      <c r="BH530" s="210"/>
    </row>
    <row r="531" spans="1:60" outlineLevel="1" x14ac:dyDescent="0.25">
      <c r="A531" s="217"/>
      <c r="B531" s="218"/>
      <c r="C531" s="259" t="s">
        <v>747</v>
      </c>
      <c r="D531" s="249"/>
      <c r="E531" s="250">
        <v>1253.8535400000001</v>
      </c>
      <c r="F531" s="220"/>
      <c r="G531" s="220"/>
      <c r="H531" s="220"/>
      <c r="I531" s="220"/>
      <c r="J531" s="220"/>
      <c r="K531" s="220"/>
      <c r="L531" s="220"/>
      <c r="M531" s="220"/>
      <c r="N531" s="219"/>
      <c r="O531" s="219"/>
      <c r="P531" s="219"/>
      <c r="Q531" s="219"/>
      <c r="R531" s="220"/>
      <c r="S531" s="220"/>
      <c r="T531" s="220"/>
      <c r="U531" s="220"/>
      <c r="V531" s="220"/>
      <c r="W531" s="220"/>
      <c r="X531" s="220"/>
      <c r="Y531" s="210"/>
      <c r="Z531" s="210"/>
      <c r="AA531" s="210"/>
      <c r="AB531" s="210"/>
      <c r="AC531" s="210"/>
      <c r="AD531" s="210"/>
      <c r="AE531" s="210"/>
      <c r="AF531" s="210"/>
      <c r="AG531" s="210" t="s">
        <v>210</v>
      </c>
      <c r="AH531" s="210">
        <v>5</v>
      </c>
      <c r="AI531" s="210"/>
      <c r="AJ531" s="210"/>
      <c r="AK531" s="210"/>
      <c r="AL531" s="210"/>
      <c r="AM531" s="210"/>
      <c r="AN531" s="210"/>
      <c r="AO531" s="210"/>
      <c r="AP531" s="210"/>
      <c r="AQ531" s="210"/>
      <c r="AR531" s="210"/>
      <c r="AS531" s="210"/>
      <c r="AT531" s="210"/>
      <c r="AU531" s="210"/>
      <c r="AV531" s="210"/>
      <c r="AW531" s="210"/>
      <c r="AX531" s="210"/>
      <c r="AY531" s="210"/>
      <c r="AZ531" s="210"/>
      <c r="BA531" s="210"/>
      <c r="BB531" s="210"/>
      <c r="BC531" s="210"/>
      <c r="BD531" s="210"/>
      <c r="BE531" s="210"/>
      <c r="BF531" s="210"/>
      <c r="BG531" s="210"/>
      <c r="BH531" s="210"/>
    </row>
    <row r="532" spans="1:60" x14ac:dyDescent="0.25">
      <c r="A532" s="222" t="s">
        <v>176</v>
      </c>
      <c r="B532" s="223" t="s">
        <v>134</v>
      </c>
      <c r="C532" s="243" t="s">
        <v>135</v>
      </c>
      <c r="D532" s="224"/>
      <c r="E532" s="225"/>
      <c r="F532" s="226"/>
      <c r="G532" s="226">
        <f>SUMIF(AG533:AG538,"&lt;&gt;NOR",G533:G538)</f>
        <v>0</v>
      </c>
      <c r="H532" s="226"/>
      <c r="I532" s="226">
        <f>SUM(I533:I538)</f>
        <v>0</v>
      </c>
      <c r="J532" s="226"/>
      <c r="K532" s="226">
        <f>SUM(K533:K538)</f>
        <v>0</v>
      </c>
      <c r="L532" s="226"/>
      <c r="M532" s="226">
        <f>SUM(M533:M538)</f>
        <v>0</v>
      </c>
      <c r="N532" s="225"/>
      <c r="O532" s="225">
        <f>SUM(O533:O538)</f>
        <v>0</v>
      </c>
      <c r="P532" s="225"/>
      <c r="Q532" s="225">
        <f>SUM(Q533:Q538)</f>
        <v>0</v>
      </c>
      <c r="R532" s="226"/>
      <c r="S532" s="226"/>
      <c r="T532" s="227"/>
      <c r="U532" s="221"/>
      <c r="V532" s="221">
        <f>SUM(V533:V538)</f>
        <v>0</v>
      </c>
      <c r="W532" s="221"/>
      <c r="X532" s="221"/>
      <c r="AG532" t="s">
        <v>177</v>
      </c>
    </row>
    <row r="533" spans="1:60" outlineLevel="1" x14ac:dyDescent="0.25">
      <c r="A533" s="235">
        <v>131</v>
      </c>
      <c r="B533" s="236" t="s">
        <v>748</v>
      </c>
      <c r="C533" s="244" t="s">
        <v>749</v>
      </c>
      <c r="D533" s="237" t="s">
        <v>200</v>
      </c>
      <c r="E533" s="238">
        <v>1</v>
      </c>
      <c r="F533" s="239"/>
      <c r="G533" s="240">
        <f>ROUND(E533*F533,2)</f>
        <v>0</v>
      </c>
      <c r="H533" s="239"/>
      <c r="I533" s="240">
        <f>ROUND(E533*H533,2)</f>
        <v>0</v>
      </c>
      <c r="J533" s="239"/>
      <c r="K533" s="240">
        <f>ROUND(E533*J533,2)</f>
        <v>0</v>
      </c>
      <c r="L533" s="240">
        <v>21</v>
      </c>
      <c r="M533" s="240">
        <f>G533*(1+L533/100)</f>
        <v>0</v>
      </c>
      <c r="N533" s="238">
        <v>0</v>
      </c>
      <c r="O533" s="238">
        <f>ROUND(E533*N533,2)</f>
        <v>0</v>
      </c>
      <c r="P533" s="238">
        <v>0</v>
      </c>
      <c r="Q533" s="238">
        <f>ROUND(E533*P533,2)</f>
        <v>0</v>
      </c>
      <c r="R533" s="240"/>
      <c r="S533" s="240" t="s">
        <v>233</v>
      </c>
      <c r="T533" s="241" t="s">
        <v>182</v>
      </c>
      <c r="U533" s="220">
        <v>0</v>
      </c>
      <c r="V533" s="220">
        <f>ROUND(E533*U533,2)</f>
        <v>0</v>
      </c>
      <c r="W533" s="220"/>
      <c r="X533" s="220" t="s">
        <v>202</v>
      </c>
      <c r="Y533" s="210"/>
      <c r="Z533" s="210"/>
      <c r="AA533" s="210"/>
      <c r="AB533" s="210"/>
      <c r="AC533" s="210"/>
      <c r="AD533" s="210"/>
      <c r="AE533" s="210"/>
      <c r="AF533" s="210"/>
      <c r="AG533" s="210" t="s">
        <v>619</v>
      </c>
      <c r="AH533" s="210"/>
      <c r="AI533" s="210"/>
      <c r="AJ533" s="210"/>
      <c r="AK533" s="210"/>
      <c r="AL533" s="210"/>
      <c r="AM533" s="210"/>
      <c r="AN533" s="210"/>
      <c r="AO533" s="210"/>
      <c r="AP533" s="210"/>
      <c r="AQ533" s="210"/>
      <c r="AR533" s="210"/>
      <c r="AS533" s="210"/>
      <c r="AT533" s="210"/>
      <c r="AU533" s="210"/>
      <c r="AV533" s="210"/>
      <c r="AW533" s="210"/>
      <c r="AX533" s="210"/>
      <c r="AY533" s="210"/>
      <c r="AZ533" s="210"/>
      <c r="BA533" s="210"/>
      <c r="BB533" s="210"/>
      <c r="BC533" s="210"/>
      <c r="BD533" s="210"/>
      <c r="BE533" s="210"/>
      <c r="BF533" s="210"/>
      <c r="BG533" s="210"/>
      <c r="BH533" s="210"/>
    </row>
    <row r="534" spans="1:60" outlineLevel="1" x14ac:dyDescent="0.25">
      <c r="A534" s="235">
        <v>132</v>
      </c>
      <c r="B534" s="236" t="s">
        <v>750</v>
      </c>
      <c r="C534" s="244" t="s">
        <v>751</v>
      </c>
      <c r="D534" s="237" t="s">
        <v>200</v>
      </c>
      <c r="E534" s="238">
        <v>4</v>
      </c>
      <c r="F534" s="239"/>
      <c r="G534" s="240">
        <f>ROUND(E534*F534,2)</f>
        <v>0</v>
      </c>
      <c r="H534" s="239"/>
      <c r="I534" s="240">
        <f>ROUND(E534*H534,2)</f>
        <v>0</v>
      </c>
      <c r="J534" s="239"/>
      <c r="K534" s="240">
        <f>ROUND(E534*J534,2)</f>
        <v>0</v>
      </c>
      <c r="L534" s="240">
        <v>21</v>
      </c>
      <c r="M534" s="240">
        <f>G534*(1+L534/100)</f>
        <v>0</v>
      </c>
      <c r="N534" s="238">
        <v>0</v>
      </c>
      <c r="O534" s="238">
        <f>ROUND(E534*N534,2)</f>
        <v>0</v>
      </c>
      <c r="P534" s="238">
        <v>0</v>
      </c>
      <c r="Q534" s="238">
        <f>ROUND(E534*P534,2)</f>
        <v>0</v>
      </c>
      <c r="R534" s="240"/>
      <c r="S534" s="240" t="s">
        <v>233</v>
      </c>
      <c r="T534" s="241" t="s">
        <v>182</v>
      </c>
      <c r="U534" s="220">
        <v>0</v>
      </c>
      <c r="V534" s="220">
        <f>ROUND(E534*U534,2)</f>
        <v>0</v>
      </c>
      <c r="W534" s="220"/>
      <c r="X534" s="220" t="s">
        <v>202</v>
      </c>
      <c r="Y534" s="210"/>
      <c r="Z534" s="210"/>
      <c r="AA534" s="210"/>
      <c r="AB534" s="210"/>
      <c r="AC534" s="210"/>
      <c r="AD534" s="210"/>
      <c r="AE534" s="210"/>
      <c r="AF534" s="210"/>
      <c r="AG534" s="210" t="s">
        <v>619</v>
      </c>
      <c r="AH534" s="210"/>
      <c r="AI534" s="210"/>
      <c r="AJ534" s="210"/>
      <c r="AK534" s="210"/>
      <c r="AL534" s="210"/>
      <c r="AM534" s="210"/>
      <c r="AN534" s="210"/>
      <c r="AO534" s="210"/>
      <c r="AP534" s="210"/>
      <c r="AQ534" s="210"/>
      <c r="AR534" s="210"/>
      <c r="AS534" s="210"/>
      <c r="AT534" s="210"/>
      <c r="AU534" s="210"/>
      <c r="AV534" s="210"/>
      <c r="AW534" s="210"/>
      <c r="AX534" s="210"/>
      <c r="AY534" s="210"/>
      <c r="AZ534" s="210"/>
      <c r="BA534" s="210"/>
      <c r="BB534" s="210"/>
      <c r="BC534" s="210"/>
      <c r="BD534" s="210"/>
      <c r="BE534" s="210"/>
      <c r="BF534" s="210"/>
      <c r="BG534" s="210"/>
      <c r="BH534" s="210"/>
    </row>
    <row r="535" spans="1:60" outlineLevel="1" x14ac:dyDescent="0.25">
      <c r="A535" s="235">
        <v>133</v>
      </c>
      <c r="B535" s="236" t="s">
        <v>752</v>
      </c>
      <c r="C535" s="244" t="s">
        <v>753</v>
      </c>
      <c r="D535" s="237" t="s">
        <v>200</v>
      </c>
      <c r="E535" s="238">
        <v>1</v>
      </c>
      <c r="F535" s="239"/>
      <c r="G535" s="240">
        <f>ROUND(E535*F535,2)</f>
        <v>0</v>
      </c>
      <c r="H535" s="239"/>
      <c r="I535" s="240">
        <f>ROUND(E535*H535,2)</f>
        <v>0</v>
      </c>
      <c r="J535" s="239"/>
      <c r="K535" s="240">
        <f>ROUND(E535*J535,2)</f>
        <v>0</v>
      </c>
      <c r="L535" s="240">
        <v>21</v>
      </c>
      <c r="M535" s="240">
        <f>G535*(1+L535/100)</f>
        <v>0</v>
      </c>
      <c r="N535" s="238">
        <v>0</v>
      </c>
      <c r="O535" s="238">
        <f>ROUND(E535*N535,2)</f>
        <v>0</v>
      </c>
      <c r="P535" s="238">
        <v>0</v>
      </c>
      <c r="Q535" s="238">
        <f>ROUND(E535*P535,2)</f>
        <v>0</v>
      </c>
      <c r="R535" s="240"/>
      <c r="S535" s="240" t="s">
        <v>233</v>
      </c>
      <c r="T535" s="241" t="s">
        <v>182</v>
      </c>
      <c r="U535" s="220">
        <v>0</v>
      </c>
      <c r="V535" s="220">
        <f>ROUND(E535*U535,2)</f>
        <v>0</v>
      </c>
      <c r="W535" s="220"/>
      <c r="X535" s="220" t="s">
        <v>202</v>
      </c>
      <c r="Y535" s="210"/>
      <c r="Z535" s="210"/>
      <c r="AA535" s="210"/>
      <c r="AB535" s="210"/>
      <c r="AC535" s="210"/>
      <c r="AD535" s="210"/>
      <c r="AE535" s="210"/>
      <c r="AF535" s="210"/>
      <c r="AG535" s="210" t="s">
        <v>619</v>
      </c>
      <c r="AH535" s="210"/>
      <c r="AI535" s="210"/>
      <c r="AJ535" s="210"/>
      <c r="AK535" s="210"/>
      <c r="AL535" s="210"/>
      <c r="AM535" s="210"/>
      <c r="AN535" s="210"/>
      <c r="AO535" s="210"/>
      <c r="AP535" s="210"/>
      <c r="AQ535" s="210"/>
      <c r="AR535" s="210"/>
      <c r="AS535" s="210"/>
      <c r="AT535" s="210"/>
      <c r="AU535" s="210"/>
      <c r="AV535" s="210"/>
      <c r="AW535" s="210"/>
      <c r="AX535" s="210"/>
      <c r="AY535" s="210"/>
      <c r="AZ535" s="210"/>
      <c r="BA535" s="210"/>
      <c r="BB535" s="210"/>
      <c r="BC535" s="210"/>
      <c r="BD535" s="210"/>
      <c r="BE535" s="210"/>
      <c r="BF535" s="210"/>
      <c r="BG535" s="210"/>
      <c r="BH535" s="210"/>
    </row>
    <row r="536" spans="1:60" outlineLevel="1" x14ac:dyDescent="0.25">
      <c r="A536" s="235">
        <v>134</v>
      </c>
      <c r="B536" s="236" t="s">
        <v>754</v>
      </c>
      <c r="C536" s="244" t="s">
        <v>755</v>
      </c>
      <c r="D536" s="237" t="s">
        <v>200</v>
      </c>
      <c r="E536" s="238">
        <v>1</v>
      </c>
      <c r="F536" s="239"/>
      <c r="G536" s="240">
        <f>ROUND(E536*F536,2)</f>
        <v>0</v>
      </c>
      <c r="H536" s="239"/>
      <c r="I536" s="240">
        <f>ROUND(E536*H536,2)</f>
        <v>0</v>
      </c>
      <c r="J536" s="239"/>
      <c r="K536" s="240">
        <f>ROUND(E536*J536,2)</f>
        <v>0</v>
      </c>
      <c r="L536" s="240">
        <v>21</v>
      </c>
      <c r="M536" s="240">
        <f>G536*(1+L536/100)</f>
        <v>0</v>
      </c>
      <c r="N536" s="238">
        <v>0</v>
      </c>
      <c r="O536" s="238">
        <f>ROUND(E536*N536,2)</f>
        <v>0</v>
      </c>
      <c r="P536" s="238">
        <v>0</v>
      </c>
      <c r="Q536" s="238">
        <f>ROUND(E536*P536,2)</f>
        <v>0</v>
      </c>
      <c r="R536" s="240"/>
      <c r="S536" s="240" t="s">
        <v>233</v>
      </c>
      <c r="T536" s="241" t="s">
        <v>182</v>
      </c>
      <c r="U536" s="220">
        <v>0</v>
      </c>
      <c r="V536" s="220">
        <f>ROUND(E536*U536,2)</f>
        <v>0</v>
      </c>
      <c r="W536" s="220"/>
      <c r="X536" s="220" t="s">
        <v>202</v>
      </c>
      <c r="Y536" s="210"/>
      <c r="Z536" s="210"/>
      <c r="AA536" s="210"/>
      <c r="AB536" s="210"/>
      <c r="AC536" s="210"/>
      <c r="AD536" s="210"/>
      <c r="AE536" s="210"/>
      <c r="AF536" s="210"/>
      <c r="AG536" s="210" t="s">
        <v>619</v>
      </c>
      <c r="AH536" s="210"/>
      <c r="AI536" s="210"/>
      <c r="AJ536" s="210"/>
      <c r="AK536" s="210"/>
      <c r="AL536" s="210"/>
      <c r="AM536" s="210"/>
      <c r="AN536" s="210"/>
      <c r="AO536" s="210"/>
      <c r="AP536" s="210"/>
      <c r="AQ536" s="210"/>
      <c r="AR536" s="210"/>
      <c r="AS536" s="210"/>
      <c r="AT536" s="210"/>
      <c r="AU536" s="210"/>
      <c r="AV536" s="210"/>
      <c r="AW536" s="210"/>
      <c r="AX536" s="210"/>
      <c r="AY536" s="210"/>
      <c r="AZ536" s="210"/>
      <c r="BA536" s="210"/>
      <c r="BB536" s="210"/>
      <c r="BC536" s="210"/>
      <c r="BD536" s="210"/>
      <c r="BE536" s="210"/>
      <c r="BF536" s="210"/>
      <c r="BG536" s="210"/>
      <c r="BH536" s="210"/>
    </row>
    <row r="537" spans="1:60" outlineLevel="1" x14ac:dyDescent="0.25">
      <c r="A537" s="235">
        <v>135</v>
      </c>
      <c r="B537" s="236" t="s">
        <v>756</v>
      </c>
      <c r="C537" s="244" t="s">
        <v>757</v>
      </c>
      <c r="D537" s="237" t="s">
        <v>200</v>
      </c>
      <c r="E537" s="238">
        <v>2</v>
      </c>
      <c r="F537" s="239"/>
      <c r="G537" s="240">
        <f>ROUND(E537*F537,2)</f>
        <v>0</v>
      </c>
      <c r="H537" s="239"/>
      <c r="I537" s="240">
        <f>ROUND(E537*H537,2)</f>
        <v>0</v>
      </c>
      <c r="J537" s="239"/>
      <c r="K537" s="240">
        <f>ROUND(E537*J537,2)</f>
        <v>0</v>
      </c>
      <c r="L537" s="240">
        <v>21</v>
      </c>
      <c r="M537" s="240">
        <f>G537*(1+L537/100)</f>
        <v>0</v>
      </c>
      <c r="N537" s="238">
        <v>0</v>
      </c>
      <c r="O537" s="238">
        <f>ROUND(E537*N537,2)</f>
        <v>0</v>
      </c>
      <c r="P537" s="238">
        <v>0</v>
      </c>
      <c r="Q537" s="238">
        <f>ROUND(E537*P537,2)</f>
        <v>0</v>
      </c>
      <c r="R537" s="240"/>
      <c r="S537" s="240" t="s">
        <v>233</v>
      </c>
      <c r="T537" s="241" t="s">
        <v>182</v>
      </c>
      <c r="U537" s="220">
        <v>0</v>
      </c>
      <c r="V537" s="220">
        <f>ROUND(E537*U537,2)</f>
        <v>0</v>
      </c>
      <c r="W537" s="220"/>
      <c r="X537" s="220" t="s">
        <v>202</v>
      </c>
      <c r="Y537" s="210"/>
      <c r="Z537" s="210"/>
      <c r="AA537" s="210"/>
      <c r="AB537" s="210"/>
      <c r="AC537" s="210"/>
      <c r="AD537" s="210"/>
      <c r="AE537" s="210"/>
      <c r="AF537" s="210"/>
      <c r="AG537" s="210" t="s">
        <v>619</v>
      </c>
      <c r="AH537" s="210"/>
      <c r="AI537" s="210"/>
      <c r="AJ537" s="210"/>
      <c r="AK537" s="210"/>
      <c r="AL537" s="210"/>
      <c r="AM537" s="210"/>
      <c r="AN537" s="210"/>
      <c r="AO537" s="210"/>
      <c r="AP537" s="210"/>
      <c r="AQ537" s="210"/>
      <c r="AR537" s="210"/>
      <c r="AS537" s="210"/>
      <c r="AT537" s="210"/>
      <c r="AU537" s="210"/>
      <c r="AV537" s="210"/>
      <c r="AW537" s="210"/>
      <c r="AX537" s="210"/>
      <c r="AY537" s="210"/>
      <c r="AZ537" s="210"/>
      <c r="BA537" s="210"/>
      <c r="BB537" s="210"/>
      <c r="BC537" s="210"/>
      <c r="BD537" s="210"/>
      <c r="BE537" s="210"/>
      <c r="BF537" s="210"/>
      <c r="BG537" s="210"/>
      <c r="BH537" s="210"/>
    </row>
    <row r="538" spans="1:60" outlineLevel="1" x14ac:dyDescent="0.25">
      <c r="A538" s="235">
        <v>136</v>
      </c>
      <c r="B538" s="236" t="s">
        <v>758</v>
      </c>
      <c r="C538" s="244" t="s">
        <v>759</v>
      </c>
      <c r="D538" s="237" t="s">
        <v>200</v>
      </c>
      <c r="E538" s="238">
        <v>1</v>
      </c>
      <c r="F538" s="239"/>
      <c r="G538" s="240">
        <f>ROUND(E538*F538,2)</f>
        <v>0</v>
      </c>
      <c r="H538" s="239"/>
      <c r="I538" s="240">
        <f>ROUND(E538*H538,2)</f>
        <v>0</v>
      </c>
      <c r="J538" s="239"/>
      <c r="K538" s="240">
        <f>ROUND(E538*J538,2)</f>
        <v>0</v>
      </c>
      <c r="L538" s="240">
        <v>21</v>
      </c>
      <c r="M538" s="240">
        <f>G538*(1+L538/100)</f>
        <v>0</v>
      </c>
      <c r="N538" s="238">
        <v>0</v>
      </c>
      <c r="O538" s="238">
        <f>ROUND(E538*N538,2)</f>
        <v>0</v>
      </c>
      <c r="P538" s="238">
        <v>0</v>
      </c>
      <c r="Q538" s="238">
        <f>ROUND(E538*P538,2)</f>
        <v>0</v>
      </c>
      <c r="R538" s="240"/>
      <c r="S538" s="240" t="s">
        <v>233</v>
      </c>
      <c r="T538" s="241" t="s">
        <v>182</v>
      </c>
      <c r="U538" s="220">
        <v>0</v>
      </c>
      <c r="V538" s="220">
        <f>ROUND(E538*U538,2)</f>
        <v>0</v>
      </c>
      <c r="W538" s="220"/>
      <c r="X538" s="220" t="s">
        <v>202</v>
      </c>
      <c r="Y538" s="210"/>
      <c r="Z538" s="210"/>
      <c r="AA538" s="210"/>
      <c r="AB538" s="210"/>
      <c r="AC538" s="210"/>
      <c r="AD538" s="210"/>
      <c r="AE538" s="210"/>
      <c r="AF538" s="210"/>
      <c r="AG538" s="210" t="s">
        <v>619</v>
      </c>
      <c r="AH538" s="210"/>
      <c r="AI538" s="210"/>
      <c r="AJ538" s="210"/>
      <c r="AK538" s="210"/>
      <c r="AL538" s="210"/>
      <c r="AM538" s="210"/>
      <c r="AN538" s="210"/>
      <c r="AO538" s="210"/>
      <c r="AP538" s="210"/>
      <c r="AQ538" s="210"/>
      <c r="AR538" s="210"/>
      <c r="AS538" s="210"/>
      <c r="AT538" s="210"/>
      <c r="AU538" s="210"/>
      <c r="AV538" s="210"/>
      <c r="AW538" s="210"/>
      <c r="AX538" s="210"/>
      <c r="AY538" s="210"/>
      <c r="AZ538" s="210"/>
      <c r="BA538" s="210"/>
      <c r="BB538" s="210"/>
      <c r="BC538" s="210"/>
      <c r="BD538" s="210"/>
      <c r="BE538" s="210"/>
      <c r="BF538" s="210"/>
      <c r="BG538" s="210"/>
      <c r="BH538" s="210"/>
    </row>
    <row r="539" spans="1:60" x14ac:dyDescent="0.25">
      <c r="A539" s="222" t="s">
        <v>176</v>
      </c>
      <c r="B539" s="223" t="s">
        <v>136</v>
      </c>
      <c r="C539" s="243" t="s">
        <v>137</v>
      </c>
      <c r="D539" s="224"/>
      <c r="E539" s="225"/>
      <c r="F539" s="226"/>
      <c r="G539" s="226">
        <f>SUMIF(AG540:AG544,"&lt;&gt;NOR",G540:G544)</f>
        <v>0</v>
      </c>
      <c r="H539" s="226"/>
      <c r="I539" s="226">
        <f>SUM(I540:I544)</f>
        <v>0</v>
      </c>
      <c r="J539" s="226"/>
      <c r="K539" s="226">
        <f>SUM(K540:K544)</f>
        <v>0</v>
      </c>
      <c r="L539" s="226"/>
      <c r="M539" s="226">
        <f>SUM(M540:M544)</f>
        <v>0</v>
      </c>
      <c r="N539" s="225"/>
      <c r="O539" s="225">
        <f>SUM(O540:O544)</f>
        <v>0</v>
      </c>
      <c r="P539" s="225"/>
      <c r="Q539" s="225">
        <f>SUM(Q540:Q544)</f>
        <v>0</v>
      </c>
      <c r="R539" s="226"/>
      <c r="S539" s="226"/>
      <c r="T539" s="227"/>
      <c r="U539" s="221"/>
      <c r="V539" s="221">
        <f>SUM(V540:V544)</f>
        <v>0</v>
      </c>
      <c r="W539" s="221"/>
      <c r="X539" s="221"/>
      <c r="AG539" t="s">
        <v>177</v>
      </c>
    </row>
    <row r="540" spans="1:60" outlineLevel="1" x14ac:dyDescent="0.25">
      <c r="A540" s="235">
        <v>137</v>
      </c>
      <c r="B540" s="236" t="s">
        <v>760</v>
      </c>
      <c r="C540" s="244" t="s">
        <v>761</v>
      </c>
      <c r="D540" s="237" t="s">
        <v>200</v>
      </c>
      <c r="E540" s="238">
        <v>1</v>
      </c>
      <c r="F540" s="239"/>
      <c r="G540" s="240">
        <f>ROUND(E540*F540,2)</f>
        <v>0</v>
      </c>
      <c r="H540" s="239"/>
      <c r="I540" s="240">
        <f>ROUND(E540*H540,2)</f>
        <v>0</v>
      </c>
      <c r="J540" s="239"/>
      <c r="K540" s="240">
        <f>ROUND(E540*J540,2)</f>
        <v>0</v>
      </c>
      <c r="L540" s="240">
        <v>21</v>
      </c>
      <c r="M540" s="240">
        <f>G540*(1+L540/100)</f>
        <v>0</v>
      </c>
      <c r="N540" s="238">
        <v>0</v>
      </c>
      <c r="O540" s="238">
        <f>ROUND(E540*N540,2)</f>
        <v>0</v>
      </c>
      <c r="P540" s="238">
        <v>0</v>
      </c>
      <c r="Q540" s="238">
        <f>ROUND(E540*P540,2)</f>
        <v>0</v>
      </c>
      <c r="R540" s="240"/>
      <c r="S540" s="240" t="s">
        <v>233</v>
      </c>
      <c r="T540" s="241" t="s">
        <v>182</v>
      </c>
      <c r="U540" s="220">
        <v>0</v>
      </c>
      <c r="V540" s="220">
        <f>ROUND(E540*U540,2)</f>
        <v>0</v>
      </c>
      <c r="W540" s="220"/>
      <c r="X540" s="220" t="s">
        <v>202</v>
      </c>
      <c r="Y540" s="210"/>
      <c r="Z540" s="210"/>
      <c r="AA540" s="210"/>
      <c r="AB540" s="210"/>
      <c r="AC540" s="210"/>
      <c r="AD540" s="210"/>
      <c r="AE540" s="210"/>
      <c r="AF540" s="210"/>
      <c r="AG540" s="210" t="s">
        <v>619</v>
      </c>
      <c r="AH540" s="210"/>
      <c r="AI540" s="210"/>
      <c r="AJ540" s="210"/>
      <c r="AK540" s="210"/>
      <c r="AL540" s="210"/>
      <c r="AM540" s="210"/>
      <c r="AN540" s="210"/>
      <c r="AO540" s="210"/>
      <c r="AP540" s="210"/>
      <c r="AQ540" s="210"/>
      <c r="AR540" s="210"/>
      <c r="AS540" s="210"/>
      <c r="AT540" s="210"/>
      <c r="AU540" s="210"/>
      <c r="AV540" s="210"/>
      <c r="AW540" s="210"/>
      <c r="AX540" s="210"/>
      <c r="AY540" s="210"/>
      <c r="AZ540" s="210"/>
      <c r="BA540" s="210"/>
      <c r="BB540" s="210"/>
      <c r="BC540" s="210"/>
      <c r="BD540" s="210"/>
      <c r="BE540" s="210"/>
      <c r="BF540" s="210"/>
      <c r="BG540" s="210"/>
      <c r="BH540" s="210"/>
    </row>
    <row r="541" spans="1:60" outlineLevel="1" x14ac:dyDescent="0.25">
      <c r="A541" s="235">
        <v>138</v>
      </c>
      <c r="B541" s="236" t="s">
        <v>762</v>
      </c>
      <c r="C541" s="244" t="s">
        <v>763</v>
      </c>
      <c r="D541" s="237" t="s">
        <v>200</v>
      </c>
      <c r="E541" s="238">
        <v>5</v>
      </c>
      <c r="F541" s="239"/>
      <c r="G541" s="240">
        <f>ROUND(E541*F541,2)</f>
        <v>0</v>
      </c>
      <c r="H541" s="239"/>
      <c r="I541" s="240">
        <f>ROUND(E541*H541,2)</f>
        <v>0</v>
      </c>
      <c r="J541" s="239"/>
      <c r="K541" s="240">
        <f>ROUND(E541*J541,2)</f>
        <v>0</v>
      </c>
      <c r="L541" s="240">
        <v>21</v>
      </c>
      <c r="M541" s="240">
        <f>G541*(1+L541/100)</f>
        <v>0</v>
      </c>
      <c r="N541" s="238">
        <v>0</v>
      </c>
      <c r="O541" s="238">
        <f>ROUND(E541*N541,2)</f>
        <v>0</v>
      </c>
      <c r="P541" s="238">
        <v>0</v>
      </c>
      <c r="Q541" s="238">
        <f>ROUND(E541*P541,2)</f>
        <v>0</v>
      </c>
      <c r="R541" s="240"/>
      <c r="S541" s="240" t="s">
        <v>233</v>
      </c>
      <c r="T541" s="241" t="s">
        <v>182</v>
      </c>
      <c r="U541" s="220">
        <v>0</v>
      </c>
      <c r="V541" s="220">
        <f>ROUND(E541*U541,2)</f>
        <v>0</v>
      </c>
      <c r="W541" s="220"/>
      <c r="X541" s="220" t="s">
        <v>202</v>
      </c>
      <c r="Y541" s="210"/>
      <c r="Z541" s="210"/>
      <c r="AA541" s="210"/>
      <c r="AB541" s="210"/>
      <c r="AC541" s="210"/>
      <c r="AD541" s="210"/>
      <c r="AE541" s="210"/>
      <c r="AF541" s="210"/>
      <c r="AG541" s="210" t="s">
        <v>203</v>
      </c>
      <c r="AH541" s="210"/>
      <c r="AI541" s="210"/>
      <c r="AJ541" s="210"/>
      <c r="AK541" s="210"/>
      <c r="AL541" s="210"/>
      <c r="AM541" s="210"/>
      <c r="AN541" s="210"/>
      <c r="AO541" s="210"/>
      <c r="AP541" s="210"/>
      <c r="AQ541" s="210"/>
      <c r="AR541" s="210"/>
      <c r="AS541" s="210"/>
      <c r="AT541" s="210"/>
      <c r="AU541" s="210"/>
      <c r="AV541" s="210"/>
      <c r="AW541" s="210"/>
      <c r="AX541" s="210"/>
      <c r="AY541" s="210"/>
      <c r="AZ541" s="210"/>
      <c r="BA541" s="210"/>
      <c r="BB541" s="210"/>
      <c r="BC541" s="210"/>
      <c r="BD541" s="210"/>
      <c r="BE541" s="210"/>
      <c r="BF541" s="210"/>
      <c r="BG541" s="210"/>
      <c r="BH541" s="210"/>
    </row>
    <row r="542" spans="1:60" outlineLevel="1" x14ac:dyDescent="0.25">
      <c r="A542" s="235">
        <v>139</v>
      </c>
      <c r="B542" s="236" t="s">
        <v>764</v>
      </c>
      <c r="C542" s="244" t="s">
        <v>765</v>
      </c>
      <c r="D542" s="237" t="s">
        <v>200</v>
      </c>
      <c r="E542" s="238">
        <v>1</v>
      </c>
      <c r="F542" s="239"/>
      <c r="G542" s="240">
        <f>ROUND(E542*F542,2)</f>
        <v>0</v>
      </c>
      <c r="H542" s="239"/>
      <c r="I542" s="240">
        <f>ROUND(E542*H542,2)</f>
        <v>0</v>
      </c>
      <c r="J542" s="239"/>
      <c r="K542" s="240">
        <f>ROUND(E542*J542,2)</f>
        <v>0</v>
      </c>
      <c r="L542" s="240">
        <v>21</v>
      </c>
      <c r="M542" s="240">
        <f>G542*(1+L542/100)</f>
        <v>0</v>
      </c>
      <c r="N542" s="238">
        <v>0</v>
      </c>
      <c r="O542" s="238">
        <f>ROUND(E542*N542,2)</f>
        <v>0</v>
      </c>
      <c r="P542" s="238">
        <v>0</v>
      </c>
      <c r="Q542" s="238">
        <f>ROUND(E542*P542,2)</f>
        <v>0</v>
      </c>
      <c r="R542" s="240"/>
      <c r="S542" s="240" t="s">
        <v>233</v>
      </c>
      <c r="T542" s="241" t="s">
        <v>182</v>
      </c>
      <c r="U542" s="220">
        <v>0</v>
      </c>
      <c r="V542" s="220">
        <f>ROUND(E542*U542,2)</f>
        <v>0</v>
      </c>
      <c r="W542" s="220"/>
      <c r="X542" s="220" t="s">
        <v>202</v>
      </c>
      <c r="Y542" s="210"/>
      <c r="Z542" s="210"/>
      <c r="AA542" s="210"/>
      <c r="AB542" s="210"/>
      <c r="AC542" s="210"/>
      <c r="AD542" s="210"/>
      <c r="AE542" s="210"/>
      <c r="AF542" s="210"/>
      <c r="AG542" s="210" t="s">
        <v>619</v>
      </c>
      <c r="AH542" s="210"/>
      <c r="AI542" s="210"/>
      <c r="AJ542" s="210"/>
      <c r="AK542" s="210"/>
      <c r="AL542" s="210"/>
      <c r="AM542" s="210"/>
      <c r="AN542" s="210"/>
      <c r="AO542" s="210"/>
      <c r="AP542" s="210"/>
      <c r="AQ542" s="210"/>
      <c r="AR542" s="210"/>
      <c r="AS542" s="210"/>
      <c r="AT542" s="210"/>
      <c r="AU542" s="210"/>
      <c r="AV542" s="210"/>
      <c r="AW542" s="210"/>
      <c r="AX542" s="210"/>
      <c r="AY542" s="210"/>
      <c r="AZ542" s="210"/>
      <c r="BA542" s="210"/>
      <c r="BB542" s="210"/>
      <c r="BC542" s="210"/>
      <c r="BD542" s="210"/>
      <c r="BE542" s="210"/>
      <c r="BF542" s="210"/>
      <c r="BG542" s="210"/>
      <c r="BH542" s="210"/>
    </row>
    <row r="543" spans="1:60" outlineLevel="1" x14ac:dyDescent="0.25">
      <c r="A543" s="235">
        <v>140</v>
      </c>
      <c r="B543" s="236" t="s">
        <v>766</v>
      </c>
      <c r="C543" s="244" t="s">
        <v>767</v>
      </c>
      <c r="D543" s="237" t="s">
        <v>453</v>
      </c>
      <c r="E543" s="238">
        <v>1</v>
      </c>
      <c r="F543" s="239"/>
      <c r="G543" s="240">
        <f>ROUND(E543*F543,2)</f>
        <v>0</v>
      </c>
      <c r="H543" s="239"/>
      <c r="I543" s="240">
        <f>ROUND(E543*H543,2)</f>
        <v>0</v>
      </c>
      <c r="J543" s="239"/>
      <c r="K543" s="240">
        <f>ROUND(E543*J543,2)</f>
        <v>0</v>
      </c>
      <c r="L543" s="240">
        <v>21</v>
      </c>
      <c r="M543" s="240">
        <f>G543*(1+L543/100)</f>
        <v>0</v>
      </c>
      <c r="N543" s="238">
        <v>0</v>
      </c>
      <c r="O543" s="238">
        <f>ROUND(E543*N543,2)</f>
        <v>0</v>
      </c>
      <c r="P543" s="238">
        <v>0</v>
      </c>
      <c r="Q543" s="238">
        <f>ROUND(E543*P543,2)</f>
        <v>0</v>
      </c>
      <c r="R543" s="240"/>
      <c r="S543" s="240" t="s">
        <v>233</v>
      </c>
      <c r="T543" s="241" t="s">
        <v>182</v>
      </c>
      <c r="U543" s="220">
        <v>0</v>
      </c>
      <c r="V543" s="220">
        <f>ROUND(E543*U543,2)</f>
        <v>0</v>
      </c>
      <c r="W543" s="220"/>
      <c r="X543" s="220" t="s">
        <v>202</v>
      </c>
      <c r="Y543" s="210"/>
      <c r="Z543" s="210"/>
      <c r="AA543" s="210"/>
      <c r="AB543" s="210"/>
      <c r="AC543" s="210"/>
      <c r="AD543" s="210"/>
      <c r="AE543" s="210"/>
      <c r="AF543" s="210"/>
      <c r="AG543" s="210" t="s">
        <v>619</v>
      </c>
      <c r="AH543" s="210"/>
      <c r="AI543" s="210"/>
      <c r="AJ543" s="210"/>
      <c r="AK543" s="210"/>
      <c r="AL543" s="210"/>
      <c r="AM543" s="210"/>
      <c r="AN543" s="210"/>
      <c r="AO543" s="210"/>
      <c r="AP543" s="210"/>
      <c r="AQ543" s="210"/>
      <c r="AR543" s="210"/>
      <c r="AS543" s="210"/>
      <c r="AT543" s="210"/>
      <c r="AU543" s="210"/>
      <c r="AV543" s="210"/>
      <c r="AW543" s="210"/>
      <c r="AX543" s="210"/>
      <c r="AY543" s="210"/>
      <c r="AZ543" s="210"/>
      <c r="BA543" s="210"/>
      <c r="BB543" s="210"/>
      <c r="BC543" s="210"/>
      <c r="BD543" s="210"/>
      <c r="BE543" s="210"/>
      <c r="BF543" s="210"/>
      <c r="BG543" s="210"/>
      <c r="BH543" s="210"/>
    </row>
    <row r="544" spans="1:60" outlineLevel="1" x14ac:dyDescent="0.25">
      <c r="A544" s="235">
        <v>141</v>
      </c>
      <c r="B544" s="236" t="s">
        <v>768</v>
      </c>
      <c r="C544" s="244" t="s">
        <v>767</v>
      </c>
      <c r="D544" s="237" t="s">
        <v>453</v>
      </c>
      <c r="E544" s="238">
        <v>1</v>
      </c>
      <c r="F544" s="239"/>
      <c r="G544" s="240">
        <f>ROUND(E544*F544,2)</f>
        <v>0</v>
      </c>
      <c r="H544" s="239"/>
      <c r="I544" s="240">
        <f>ROUND(E544*H544,2)</f>
        <v>0</v>
      </c>
      <c r="J544" s="239"/>
      <c r="K544" s="240">
        <f>ROUND(E544*J544,2)</f>
        <v>0</v>
      </c>
      <c r="L544" s="240">
        <v>21</v>
      </c>
      <c r="M544" s="240">
        <f>G544*(1+L544/100)</f>
        <v>0</v>
      </c>
      <c r="N544" s="238">
        <v>0</v>
      </c>
      <c r="O544" s="238">
        <f>ROUND(E544*N544,2)</f>
        <v>0</v>
      </c>
      <c r="P544" s="238">
        <v>0</v>
      </c>
      <c r="Q544" s="238">
        <f>ROUND(E544*P544,2)</f>
        <v>0</v>
      </c>
      <c r="R544" s="240"/>
      <c r="S544" s="240" t="s">
        <v>233</v>
      </c>
      <c r="T544" s="241" t="s">
        <v>182</v>
      </c>
      <c r="U544" s="220">
        <v>0</v>
      </c>
      <c r="V544" s="220">
        <f>ROUND(E544*U544,2)</f>
        <v>0</v>
      </c>
      <c r="W544" s="220"/>
      <c r="X544" s="220" t="s">
        <v>202</v>
      </c>
      <c r="Y544" s="210"/>
      <c r="Z544" s="210"/>
      <c r="AA544" s="210"/>
      <c r="AB544" s="210"/>
      <c r="AC544" s="210"/>
      <c r="AD544" s="210"/>
      <c r="AE544" s="210"/>
      <c r="AF544" s="210"/>
      <c r="AG544" s="210" t="s">
        <v>619</v>
      </c>
      <c r="AH544" s="210"/>
      <c r="AI544" s="210"/>
      <c r="AJ544" s="210"/>
      <c r="AK544" s="210"/>
      <c r="AL544" s="210"/>
      <c r="AM544" s="210"/>
      <c r="AN544" s="210"/>
      <c r="AO544" s="210"/>
      <c r="AP544" s="210"/>
      <c r="AQ544" s="210"/>
      <c r="AR544" s="210"/>
      <c r="AS544" s="210"/>
      <c r="AT544" s="210"/>
      <c r="AU544" s="210"/>
      <c r="AV544" s="210"/>
      <c r="AW544" s="210"/>
      <c r="AX544" s="210"/>
      <c r="AY544" s="210"/>
      <c r="AZ544" s="210"/>
      <c r="BA544" s="210"/>
      <c r="BB544" s="210"/>
      <c r="BC544" s="210"/>
      <c r="BD544" s="210"/>
      <c r="BE544" s="210"/>
      <c r="BF544" s="210"/>
      <c r="BG544" s="210"/>
      <c r="BH544" s="210"/>
    </row>
    <row r="545" spans="1:60" x14ac:dyDescent="0.25">
      <c r="A545" s="222" t="s">
        <v>176</v>
      </c>
      <c r="B545" s="223" t="s">
        <v>138</v>
      </c>
      <c r="C545" s="243" t="s">
        <v>139</v>
      </c>
      <c r="D545" s="224"/>
      <c r="E545" s="225"/>
      <c r="F545" s="226"/>
      <c r="G545" s="226">
        <f>SUMIF(AG546:AG546,"&lt;&gt;NOR",G546:G546)</f>
        <v>0</v>
      </c>
      <c r="H545" s="226"/>
      <c r="I545" s="226">
        <f>SUM(I546:I546)</f>
        <v>0</v>
      </c>
      <c r="J545" s="226"/>
      <c r="K545" s="226">
        <f>SUM(K546:K546)</f>
        <v>0</v>
      </c>
      <c r="L545" s="226"/>
      <c r="M545" s="226">
        <f>SUM(M546:M546)</f>
        <v>0</v>
      </c>
      <c r="N545" s="225"/>
      <c r="O545" s="225">
        <f>SUM(O546:O546)</f>
        <v>0</v>
      </c>
      <c r="P545" s="225"/>
      <c r="Q545" s="225">
        <f>SUM(Q546:Q546)</f>
        <v>0</v>
      </c>
      <c r="R545" s="226"/>
      <c r="S545" s="226"/>
      <c r="T545" s="227"/>
      <c r="U545" s="221"/>
      <c r="V545" s="221">
        <f>SUM(V546:V546)</f>
        <v>0</v>
      </c>
      <c r="W545" s="221"/>
      <c r="X545" s="221"/>
      <c r="AG545" t="s">
        <v>177</v>
      </c>
    </row>
    <row r="546" spans="1:60" outlineLevel="1" x14ac:dyDescent="0.25">
      <c r="A546" s="235">
        <v>142</v>
      </c>
      <c r="B546" s="236" t="s">
        <v>769</v>
      </c>
      <c r="C546" s="244" t="s">
        <v>770</v>
      </c>
      <c r="D546" s="237" t="s">
        <v>453</v>
      </c>
      <c r="E546" s="238">
        <v>1</v>
      </c>
      <c r="F546" s="239"/>
      <c r="G546" s="240">
        <f>ROUND(E546*F546,2)</f>
        <v>0</v>
      </c>
      <c r="H546" s="239"/>
      <c r="I546" s="240">
        <f>ROUND(E546*H546,2)</f>
        <v>0</v>
      </c>
      <c r="J546" s="239"/>
      <c r="K546" s="240">
        <f>ROUND(E546*J546,2)</f>
        <v>0</v>
      </c>
      <c r="L546" s="240">
        <v>21</v>
      </c>
      <c r="M546" s="240">
        <f>G546*(1+L546/100)</f>
        <v>0</v>
      </c>
      <c r="N546" s="238">
        <v>0</v>
      </c>
      <c r="O546" s="238">
        <f>ROUND(E546*N546,2)</f>
        <v>0</v>
      </c>
      <c r="P546" s="238">
        <v>0</v>
      </c>
      <c r="Q546" s="238">
        <f>ROUND(E546*P546,2)</f>
        <v>0</v>
      </c>
      <c r="R546" s="240"/>
      <c r="S546" s="240" t="s">
        <v>233</v>
      </c>
      <c r="T546" s="241" t="s">
        <v>182</v>
      </c>
      <c r="U546" s="220">
        <v>0</v>
      </c>
      <c r="V546" s="220">
        <f>ROUND(E546*U546,2)</f>
        <v>0</v>
      </c>
      <c r="W546" s="220"/>
      <c r="X546" s="220" t="s">
        <v>202</v>
      </c>
      <c r="Y546" s="210"/>
      <c r="Z546" s="210"/>
      <c r="AA546" s="210"/>
      <c r="AB546" s="210"/>
      <c r="AC546" s="210"/>
      <c r="AD546" s="210"/>
      <c r="AE546" s="210"/>
      <c r="AF546" s="210"/>
      <c r="AG546" s="210" t="s">
        <v>203</v>
      </c>
      <c r="AH546" s="210"/>
      <c r="AI546" s="210"/>
      <c r="AJ546" s="210"/>
      <c r="AK546" s="210"/>
      <c r="AL546" s="210"/>
      <c r="AM546" s="210"/>
      <c r="AN546" s="210"/>
      <c r="AO546" s="210"/>
      <c r="AP546" s="210"/>
      <c r="AQ546" s="210"/>
      <c r="AR546" s="210"/>
      <c r="AS546" s="210"/>
      <c r="AT546" s="210"/>
      <c r="AU546" s="210"/>
      <c r="AV546" s="210"/>
      <c r="AW546" s="210"/>
      <c r="AX546" s="210"/>
      <c r="AY546" s="210"/>
      <c r="AZ546" s="210"/>
      <c r="BA546" s="210"/>
      <c r="BB546" s="210"/>
      <c r="BC546" s="210"/>
      <c r="BD546" s="210"/>
      <c r="BE546" s="210"/>
      <c r="BF546" s="210"/>
      <c r="BG546" s="210"/>
      <c r="BH546" s="210"/>
    </row>
    <row r="547" spans="1:60" x14ac:dyDescent="0.25">
      <c r="A547" s="222" t="s">
        <v>176</v>
      </c>
      <c r="B547" s="223" t="s">
        <v>140</v>
      </c>
      <c r="C547" s="243" t="s">
        <v>141</v>
      </c>
      <c r="D547" s="224"/>
      <c r="E547" s="225"/>
      <c r="F547" s="226"/>
      <c r="G547" s="226">
        <f>SUMIF(AG548:AG548,"&lt;&gt;NOR",G548:G548)</f>
        <v>0</v>
      </c>
      <c r="H547" s="226"/>
      <c r="I547" s="226">
        <f>SUM(I548:I548)</f>
        <v>0</v>
      </c>
      <c r="J547" s="226"/>
      <c r="K547" s="226">
        <f>SUM(K548:K548)</f>
        <v>0</v>
      </c>
      <c r="L547" s="226"/>
      <c r="M547" s="226">
        <f>SUM(M548:M548)</f>
        <v>0</v>
      </c>
      <c r="N547" s="225"/>
      <c r="O547" s="225">
        <f>SUM(O548:O548)</f>
        <v>0</v>
      </c>
      <c r="P547" s="225"/>
      <c r="Q547" s="225">
        <f>SUM(Q548:Q548)</f>
        <v>0</v>
      </c>
      <c r="R547" s="226"/>
      <c r="S547" s="226"/>
      <c r="T547" s="227"/>
      <c r="U547" s="221"/>
      <c r="V547" s="221">
        <f>SUM(V548:V548)</f>
        <v>0</v>
      </c>
      <c r="W547" s="221"/>
      <c r="X547" s="221"/>
      <c r="AG547" t="s">
        <v>177</v>
      </c>
    </row>
    <row r="548" spans="1:60" outlineLevel="1" x14ac:dyDescent="0.25">
      <c r="A548" s="235">
        <v>143</v>
      </c>
      <c r="B548" s="236" t="s">
        <v>771</v>
      </c>
      <c r="C548" s="244" t="s">
        <v>772</v>
      </c>
      <c r="D548" s="237" t="s">
        <v>453</v>
      </c>
      <c r="E548" s="238">
        <v>1</v>
      </c>
      <c r="F548" s="239"/>
      <c r="G548" s="240">
        <f>ROUND(E548*F548,2)</f>
        <v>0</v>
      </c>
      <c r="H548" s="239"/>
      <c r="I548" s="240">
        <f>ROUND(E548*H548,2)</f>
        <v>0</v>
      </c>
      <c r="J548" s="239"/>
      <c r="K548" s="240">
        <f>ROUND(E548*J548,2)</f>
        <v>0</v>
      </c>
      <c r="L548" s="240">
        <v>21</v>
      </c>
      <c r="M548" s="240">
        <f>G548*(1+L548/100)</f>
        <v>0</v>
      </c>
      <c r="N548" s="238">
        <v>0</v>
      </c>
      <c r="O548" s="238">
        <f>ROUND(E548*N548,2)</f>
        <v>0</v>
      </c>
      <c r="P548" s="238">
        <v>0</v>
      </c>
      <c r="Q548" s="238">
        <f>ROUND(E548*P548,2)</f>
        <v>0</v>
      </c>
      <c r="R548" s="240"/>
      <c r="S548" s="240" t="s">
        <v>233</v>
      </c>
      <c r="T548" s="241" t="s">
        <v>182</v>
      </c>
      <c r="U548" s="220">
        <v>0</v>
      </c>
      <c r="V548" s="220">
        <f>ROUND(E548*U548,2)</f>
        <v>0</v>
      </c>
      <c r="W548" s="220"/>
      <c r="X548" s="220" t="s">
        <v>202</v>
      </c>
      <c r="Y548" s="210"/>
      <c r="Z548" s="210"/>
      <c r="AA548" s="210"/>
      <c r="AB548" s="210"/>
      <c r="AC548" s="210"/>
      <c r="AD548" s="210"/>
      <c r="AE548" s="210"/>
      <c r="AF548" s="210"/>
      <c r="AG548" s="210" t="s">
        <v>203</v>
      </c>
      <c r="AH548" s="210"/>
      <c r="AI548" s="210"/>
      <c r="AJ548" s="210"/>
      <c r="AK548" s="210"/>
      <c r="AL548" s="210"/>
      <c r="AM548" s="210"/>
      <c r="AN548" s="210"/>
      <c r="AO548" s="210"/>
      <c r="AP548" s="210"/>
      <c r="AQ548" s="210"/>
      <c r="AR548" s="210"/>
      <c r="AS548" s="210"/>
      <c r="AT548" s="210"/>
      <c r="AU548" s="210"/>
      <c r="AV548" s="210"/>
      <c r="AW548" s="210"/>
      <c r="AX548" s="210"/>
      <c r="AY548" s="210"/>
      <c r="AZ548" s="210"/>
      <c r="BA548" s="210"/>
      <c r="BB548" s="210"/>
      <c r="BC548" s="210"/>
      <c r="BD548" s="210"/>
      <c r="BE548" s="210"/>
      <c r="BF548" s="210"/>
      <c r="BG548" s="210"/>
      <c r="BH548" s="210"/>
    </row>
    <row r="549" spans="1:60" x14ac:dyDescent="0.25">
      <c r="A549" s="222" t="s">
        <v>176</v>
      </c>
      <c r="B549" s="223" t="s">
        <v>142</v>
      </c>
      <c r="C549" s="243" t="s">
        <v>143</v>
      </c>
      <c r="D549" s="224"/>
      <c r="E549" s="225"/>
      <c r="F549" s="226"/>
      <c r="G549" s="226">
        <f>SUMIF(AG550:AG550,"&lt;&gt;NOR",G550:G550)</f>
        <v>0</v>
      </c>
      <c r="H549" s="226"/>
      <c r="I549" s="226">
        <f>SUM(I550:I550)</f>
        <v>0</v>
      </c>
      <c r="J549" s="226"/>
      <c r="K549" s="226">
        <f>SUM(K550:K550)</f>
        <v>0</v>
      </c>
      <c r="L549" s="226"/>
      <c r="M549" s="226">
        <f>SUM(M550:M550)</f>
        <v>0</v>
      </c>
      <c r="N549" s="225"/>
      <c r="O549" s="225">
        <f>SUM(O550:O550)</f>
        <v>0</v>
      </c>
      <c r="P549" s="225"/>
      <c r="Q549" s="225">
        <f>SUM(Q550:Q550)</f>
        <v>0</v>
      </c>
      <c r="R549" s="226"/>
      <c r="S549" s="226"/>
      <c r="T549" s="227"/>
      <c r="U549" s="221"/>
      <c r="V549" s="221">
        <f>SUM(V550:V550)</f>
        <v>0</v>
      </c>
      <c r="W549" s="221"/>
      <c r="X549" s="221"/>
      <c r="AG549" t="s">
        <v>177</v>
      </c>
    </row>
    <row r="550" spans="1:60" outlineLevel="1" x14ac:dyDescent="0.25">
      <c r="A550" s="235">
        <v>144</v>
      </c>
      <c r="B550" s="236" t="s">
        <v>773</v>
      </c>
      <c r="C550" s="244" t="s">
        <v>774</v>
      </c>
      <c r="D550" s="237" t="s">
        <v>453</v>
      </c>
      <c r="E550" s="238">
        <v>1</v>
      </c>
      <c r="F550" s="239"/>
      <c r="G550" s="240">
        <f>ROUND(E550*F550,2)</f>
        <v>0</v>
      </c>
      <c r="H550" s="239"/>
      <c r="I550" s="240">
        <f>ROUND(E550*H550,2)</f>
        <v>0</v>
      </c>
      <c r="J550" s="239"/>
      <c r="K550" s="240">
        <f>ROUND(E550*J550,2)</f>
        <v>0</v>
      </c>
      <c r="L550" s="240">
        <v>21</v>
      </c>
      <c r="M550" s="240">
        <f>G550*(1+L550/100)</f>
        <v>0</v>
      </c>
      <c r="N550" s="238">
        <v>0</v>
      </c>
      <c r="O550" s="238">
        <f>ROUND(E550*N550,2)</f>
        <v>0</v>
      </c>
      <c r="P550" s="238">
        <v>0</v>
      </c>
      <c r="Q550" s="238">
        <f>ROUND(E550*P550,2)</f>
        <v>0</v>
      </c>
      <c r="R550" s="240"/>
      <c r="S550" s="240" t="s">
        <v>233</v>
      </c>
      <c r="T550" s="241" t="s">
        <v>182</v>
      </c>
      <c r="U550" s="220">
        <v>0</v>
      </c>
      <c r="V550" s="220">
        <f>ROUND(E550*U550,2)</f>
        <v>0</v>
      </c>
      <c r="W550" s="220"/>
      <c r="X550" s="220" t="s">
        <v>202</v>
      </c>
      <c r="Y550" s="210"/>
      <c r="Z550" s="210"/>
      <c r="AA550" s="210"/>
      <c r="AB550" s="210"/>
      <c r="AC550" s="210"/>
      <c r="AD550" s="210"/>
      <c r="AE550" s="210"/>
      <c r="AF550" s="210"/>
      <c r="AG550" s="210" t="s">
        <v>203</v>
      </c>
      <c r="AH550" s="210"/>
      <c r="AI550" s="210"/>
      <c r="AJ550" s="210"/>
      <c r="AK550" s="210"/>
      <c r="AL550" s="210"/>
      <c r="AM550" s="210"/>
      <c r="AN550" s="210"/>
      <c r="AO550" s="210"/>
      <c r="AP550" s="210"/>
      <c r="AQ550" s="210"/>
      <c r="AR550" s="210"/>
      <c r="AS550" s="210"/>
      <c r="AT550" s="210"/>
      <c r="AU550" s="210"/>
      <c r="AV550" s="210"/>
      <c r="AW550" s="210"/>
      <c r="AX550" s="210"/>
      <c r="AY550" s="210"/>
      <c r="AZ550" s="210"/>
      <c r="BA550" s="210"/>
      <c r="BB550" s="210"/>
      <c r="BC550" s="210"/>
      <c r="BD550" s="210"/>
      <c r="BE550" s="210"/>
      <c r="BF550" s="210"/>
      <c r="BG550" s="210"/>
      <c r="BH550" s="210"/>
    </row>
    <row r="551" spans="1:60" x14ac:dyDescent="0.25">
      <c r="A551" s="222" t="s">
        <v>176</v>
      </c>
      <c r="B551" s="223" t="s">
        <v>144</v>
      </c>
      <c r="C551" s="243" t="s">
        <v>145</v>
      </c>
      <c r="D551" s="224"/>
      <c r="E551" s="225"/>
      <c r="F551" s="226"/>
      <c r="G551" s="226">
        <f>SUMIF(AG552:AG556,"&lt;&gt;NOR",G552:G556)</f>
        <v>0</v>
      </c>
      <c r="H551" s="226"/>
      <c r="I551" s="226">
        <f>SUM(I552:I556)</f>
        <v>0</v>
      </c>
      <c r="J551" s="226"/>
      <c r="K551" s="226">
        <f>SUM(K552:K556)</f>
        <v>0</v>
      </c>
      <c r="L551" s="226"/>
      <c r="M551" s="226">
        <f>SUM(M552:M556)</f>
        <v>0</v>
      </c>
      <c r="N551" s="225"/>
      <c r="O551" s="225">
        <f>SUM(O552:O556)</f>
        <v>0</v>
      </c>
      <c r="P551" s="225"/>
      <c r="Q551" s="225">
        <f>SUM(Q552:Q556)</f>
        <v>0</v>
      </c>
      <c r="R551" s="226"/>
      <c r="S551" s="226"/>
      <c r="T551" s="227"/>
      <c r="U551" s="221"/>
      <c r="V551" s="221">
        <f>SUM(V552:V556)</f>
        <v>66.570000000000007</v>
      </c>
      <c r="W551" s="221"/>
      <c r="X551" s="221"/>
      <c r="AG551" t="s">
        <v>177</v>
      </c>
    </row>
    <row r="552" spans="1:60" outlineLevel="1" x14ac:dyDescent="0.25">
      <c r="A552" s="235">
        <v>145</v>
      </c>
      <c r="B552" s="236" t="s">
        <v>775</v>
      </c>
      <c r="C552" s="244" t="s">
        <v>776</v>
      </c>
      <c r="D552" s="237" t="s">
        <v>309</v>
      </c>
      <c r="E552" s="238">
        <v>37.776040000000002</v>
      </c>
      <c r="F552" s="239"/>
      <c r="G552" s="240">
        <f>ROUND(E552*F552,2)</f>
        <v>0</v>
      </c>
      <c r="H552" s="239"/>
      <c r="I552" s="240">
        <f>ROUND(E552*H552,2)</f>
        <v>0</v>
      </c>
      <c r="J552" s="239"/>
      <c r="K552" s="240">
        <f>ROUND(E552*J552,2)</f>
        <v>0</v>
      </c>
      <c r="L552" s="240">
        <v>21</v>
      </c>
      <c r="M552" s="240">
        <f>G552*(1+L552/100)</f>
        <v>0</v>
      </c>
      <c r="N552" s="238">
        <v>0</v>
      </c>
      <c r="O552" s="238">
        <f>ROUND(E552*N552,2)</f>
        <v>0</v>
      </c>
      <c r="P552" s="238">
        <v>0</v>
      </c>
      <c r="Q552" s="238">
        <f>ROUND(E552*P552,2)</f>
        <v>0</v>
      </c>
      <c r="R552" s="240" t="s">
        <v>457</v>
      </c>
      <c r="S552" s="240" t="s">
        <v>181</v>
      </c>
      <c r="T552" s="241" t="s">
        <v>181</v>
      </c>
      <c r="U552" s="220">
        <v>0.49</v>
      </c>
      <c r="V552" s="220">
        <f>ROUND(E552*U552,2)</f>
        <v>18.510000000000002</v>
      </c>
      <c r="W552" s="220"/>
      <c r="X552" s="220" t="s">
        <v>777</v>
      </c>
      <c r="Y552" s="210"/>
      <c r="Z552" s="210"/>
      <c r="AA552" s="210"/>
      <c r="AB552" s="210"/>
      <c r="AC552" s="210"/>
      <c r="AD552" s="210"/>
      <c r="AE552" s="210"/>
      <c r="AF552" s="210"/>
      <c r="AG552" s="210" t="s">
        <v>778</v>
      </c>
      <c r="AH552" s="210"/>
      <c r="AI552" s="210"/>
      <c r="AJ552" s="210"/>
      <c r="AK552" s="210"/>
      <c r="AL552" s="210"/>
      <c r="AM552" s="210"/>
      <c r="AN552" s="210"/>
      <c r="AO552" s="210"/>
      <c r="AP552" s="210"/>
      <c r="AQ552" s="210"/>
      <c r="AR552" s="210"/>
      <c r="AS552" s="210"/>
      <c r="AT552" s="210"/>
      <c r="AU552" s="210"/>
      <c r="AV552" s="210"/>
      <c r="AW552" s="210"/>
      <c r="AX552" s="210"/>
      <c r="AY552" s="210"/>
      <c r="AZ552" s="210"/>
      <c r="BA552" s="210"/>
      <c r="BB552" s="210"/>
      <c r="BC552" s="210"/>
      <c r="BD552" s="210"/>
      <c r="BE552" s="210"/>
      <c r="BF552" s="210"/>
      <c r="BG552" s="210"/>
      <c r="BH552" s="210"/>
    </row>
    <row r="553" spans="1:60" outlineLevel="1" x14ac:dyDescent="0.25">
      <c r="A553" s="235">
        <v>146</v>
      </c>
      <c r="B553" s="236" t="s">
        <v>779</v>
      </c>
      <c r="C553" s="244" t="s">
        <v>780</v>
      </c>
      <c r="D553" s="237" t="s">
        <v>309</v>
      </c>
      <c r="E553" s="238">
        <v>717.74482999999998</v>
      </c>
      <c r="F553" s="239"/>
      <c r="G553" s="240">
        <f>ROUND(E553*F553,2)</f>
        <v>0</v>
      </c>
      <c r="H553" s="239"/>
      <c r="I553" s="240">
        <f>ROUND(E553*H553,2)</f>
        <v>0</v>
      </c>
      <c r="J553" s="239"/>
      <c r="K553" s="240">
        <f>ROUND(E553*J553,2)</f>
        <v>0</v>
      </c>
      <c r="L553" s="240">
        <v>21</v>
      </c>
      <c r="M553" s="240">
        <f>G553*(1+L553/100)</f>
        <v>0</v>
      </c>
      <c r="N553" s="238">
        <v>0</v>
      </c>
      <c r="O553" s="238">
        <f>ROUND(E553*N553,2)</f>
        <v>0</v>
      </c>
      <c r="P553" s="238">
        <v>0</v>
      </c>
      <c r="Q553" s="238">
        <f>ROUND(E553*P553,2)</f>
        <v>0</v>
      </c>
      <c r="R553" s="240" t="s">
        <v>457</v>
      </c>
      <c r="S553" s="240" t="s">
        <v>181</v>
      </c>
      <c r="T553" s="241" t="s">
        <v>181</v>
      </c>
      <c r="U553" s="220">
        <v>0</v>
      </c>
      <c r="V553" s="220">
        <f>ROUND(E553*U553,2)</f>
        <v>0</v>
      </c>
      <c r="W553" s="220"/>
      <c r="X553" s="220" t="s">
        <v>777</v>
      </c>
      <c r="Y553" s="210"/>
      <c r="Z553" s="210"/>
      <c r="AA553" s="210"/>
      <c r="AB553" s="210"/>
      <c r="AC553" s="210"/>
      <c r="AD553" s="210"/>
      <c r="AE553" s="210"/>
      <c r="AF553" s="210"/>
      <c r="AG553" s="210" t="s">
        <v>778</v>
      </c>
      <c r="AH553" s="210"/>
      <c r="AI553" s="210"/>
      <c r="AJ553" s="210"/>
      <c r="AK553" s="210"/>
      <c r="AL553" s="210"/>
      <c r="AM553" s="210"/>
      <c r="AN553" s="210"/>
      <c r="AO553" s="210"/>
      <c r="AP553" s="210"/>
      <c r="AQ553" s="210"/>
      <c r="AR553" s="210"/>
      <c r="AS553" s="210"/>
      <c r="AT553" s="210"/>
      <c r="AU553" s="210"/>
      <c r="AV553" s="210"/>
      <c r="AW553" s="210"/>
      <c r="AX553" s="210"/>
      <c r="AY553" s="210"/>
      <c r="AZ553" s="210"/>
      <c r="BA553" s="210"/>
      <c r="BB553" s="210"/>
      <c r="BC553" s="210"/>
      <c r="BD553" s="210"/>
      <c r="BE553" s="210"/>
      <c r="BF553" s="210"/>
      <c r="BG553" s="210"/>
      <c r="BH553" s="210"/>
    </row>
    <row r="554" spans="1:60" outlineLevel="1" x14ac:dyDescent="0.25">
      <c r="A554" s="235">
        <v>147</v>
      </c>
      <c r="B554" s="236" t="s">
        <v>781</v>
      </c>
      <c r="C554" s="244" t="s">
        <v>782</v>
      </c>
      <c r="D554" s="237" t="s">
        <v>309</v>
      </c>
      <c r="E554" s="238">
        <v>37.776040000000002</v>
      </c>
      <c r="F554" s="239"/>
      <c r="G554" s="240">
        <f>ROUND(E554*F554,2)</f>
        <v>0</v>
      </c>
      <c r="H554" s="239"/>
      <c r="I554" s="240">
        <f>ROUND(E554*H554,2)</f>
        <v>0</v>
      </c>
      <c r="J554" s="239"/>
      <c r="K554" s="240">
        <f>ROUND(E554*J554,2)</f>
        <v>0</v>
      </c>
      <c r="L554" s="240">
        <v>21</v>
      </c>
      <c r="M554" s="240">
        <f>G554*(1+L554/100)</f>
        <v>0</v>
      </c>
      <c r="N554" s="238">
        <v>0</v>
      </c>
      <c r="O554" s="238">
        <f>ROUND(E554*N554,2)</f>
        <v>0</v>
      </c>
      <c r="P554" s="238">
        <v>0</v>
      </c>
      <c r="Q554" s="238">
        <f>ROUND(E554*P554,2)</f>
        <v>0</v>
      </c>
      <c r="R554" s="240" t="s">
        <v>457</v>
      </c>
      <c r="S554" s="240" t="s">
        <v>181</v>
      </c>
      <c r="T554" s="241" t="s">
        <v>181</v>
      </c>
      <c r="U554" s="220">
        <v>0.94199999999999995</v>
      </c>
      <c r="V554" s="220">
        <f>ROUND(E554*U554,2)</f>
        <v>35.590000000000003</v>
      </c>
      <c r="W554" s="220"/>
      <c r="X554" s="220" t="s">
        <v>777</v>
      </c>
      <c r="Y554" s="210"/>
      <c r="Z554" s="210"/>
      <c r="AA554" s="210"/>
      <c r="AB554" s="210"/>
      <c r="AC554" s="210"/>
      <c r="AD554" s="210"/>
      <c r="AE554" s="210"/>
      <c r="AF554" s="210"/>
      <c r="AG554" s="210" t="s">
        <v>778</v>
      </c>
      <c r="AH554" s="210"/>
      <c r="AI554" s="210"/>
      <c r="AJ554" s="210"/>
      <c r="AK554" s="210"/>
      <c r="AL554" s="210"/>
      <c r="AM554" s="210"/>
      <c r="AN554" s="210"/>
      <c r="AO554" s="210"/>
      <c r="AP554" s="210"/>
      <c r="AQ554" s="210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0"/>
      <c r="BF554" s="210"/>
      <c r="BG554" s="210"/>
      <c r="BH554" s="210"/>
    </row>
    <row r="555" spans="1:60" outlineLevel="1" x14ac:dyDescent="0.25">
      <c r="A555" s="235">
        <v>148</v>
      </c>
      <c r="B555" s="236" t="s">
        <v>783</v>
      </c>
      <c r="C555" s="244" t="s">
        <v>784</v>
      </c>
      <c r="D555" s="237" t="s">
        <v>309</v>
      </c>
      <c r="E555" s="238">
        <v>113.32813</v>
      </c>
      <c r="F555" s="239"/>
      <c r="G555" s="240">
        <f>ROUND(E555*F555,2)</f>
        <v>0</v>
      </c>
      <c r="H555" s="239"/>
      <c r="I555" s="240">
        <f>ROUND(E555*H555,2)</f>
        <v>0</v>
      </c>
      <c r="J555" s="239"/>
      <c r="K555" s="240">
        <f>ROUND(E555*J555,2)</f>
        <v>0</v>
      </c>
      <c r="L555" s="240">
        <v>21</v>
      </c>
      <c r="M555" s="240">
        <f>G555*(1+L555/100)</f>
        <v>0</v>
      </c>
      <c r="N555" s="238">
        <v>0</v>
      </c>
      <c r="O555" s="238">
        <f>ROUND(E555*N555,2)</f>
        <v>0</v>
      </c>
      <c r="P555" s="238">
        <v>0</v>
      </c>
      <c r="Q555" s="238">
        <f>ROUND(E555*P555,2)</f>
        <v>0</v>
      </c>
      <c r="R555" s="240" t="s">
        <v>457</v>
      </c>
      <c r="S555" s="240" t="s">
        <v>181</v>
      </c>
      <c r="T555" s="241" t="s">
        <v>181</v>
      </c>
      <c r="U555" s="220">
        <v>0.11</v>
      </c>
      <c r="V555" s="220">
        <f>ROUND(E555*U555,2)</f>
        <v>12.47</v>
      </c>
      <c r="W555" s="220"/>
      <c r="X555" s="220" t="s">
        <v>777</v>
      </c>
      <c r="Y555" s="210"/>
      <c r="Z555" s="210"/>
      <c r="AA555" s="210"/>
      <c r="AB555" s="210"/>
      <c r="AC555" s="210"/>
      <c r="AD555" s="210"/>
      <c r="AE555" s="210"/>
      <c r="AF555" s="210"/>
      <c r="AG555" s="210" t="s">
        <v>778</v>
      </c>
      <c r="AH555" s="210"/>
      <c r="AI555" s="210"/>
      <c r="AJ555" s="210"/>
      <c r="AK555" s="210"/>
      <c r="AL555" s="210"/>
      <c r="AM555" s="210"/>
      <c r="AN555" s="210"/>
      <c r="AO555" s="210"/>
      <c r="AP555" s="210"/>
      <c r="AQ555" s="210"/>
      <c r="AR555" s="210"/>
      <c r="AS555" s="210"/>
      <c r="AT555" s="210"/>
      <c r="AU555" s="210"/>
      <c r="AV555" s="210"/>
      <c r="AW555" s="210"/>
      <c r="AX555" s="210"/>
      <c r="AY555" s="210"/>
      <c r="AZ555" s="210"/>
      <c r="BA555" s="210"/>
      <c r="BB555" s="210"/>
      <c r="BC555" s="210"/>
      <c r="BD555" s="210"/>
      <c r="BE555" s="210"/>
      <c r="BF555" s="210"/>
      <c r="BG555" s="210"/>
      <c r="BH555" s="210"/>
    </row>
    <row r="556" spans="1:60" outlineLevel="1" x14ac:dyDescent="0.25">
      <c r="A556" s="228">
        <v>149</v>
      </c>
      <c r="B556" s="229" t="s">
        <v>785</v>
      </c>
      <c r="C556" s="245" t="s">
        <v>786</v>
      </c>
      <c r="D556" s="230" t="s">
        <v>309</v>
      </c>
      <c r="E556" s="231">
        <v>37.776040000000002</v>
      </c>
      <c r="F556" s="232"/>
      <c r="G556" s="233">
        <f>ROUND(E556*F556,2)</f>
        <v>0</v>
      </c>
      <c r="H556" s="232"/>
      <c r="I556" s="233">
        <f>ROUND(E556*H556,2)</f>
        <v>0</v>
      </c>
      <c r="J556" s="232"/>
      <c r="K556" s="233">
        <f>ROUND(E556*J556,2)</f>
        <v>0</v>
      </c>
      <c r="L556" s="233">
        <v>21</v>
      </c>
      <c r="M556" s="233">
        <f>G556*(1+L556/100)</f>
        <v>0</v>
      </c>
      <c r="N556" s="231">
        <v>0</v>
      </c>
      <c r="O556" s="231">
        <f>ROUND(E556*N556,2)</f>
        <v>0</v>
      </c>
      <c r="P556" s="231">
        <v>0</v>
      </c>
      <c r="Q556" s="231">
        <f>ROUND(E556*P556,2)</f>
        <v>0</v>
      </c>
      <c r="R556" s="233"/>
      <c r="S556" s="233" t="s">
        <v>233</v>
      </c>
      <c r="T556" s="234" t="s">
        <v>182</v>
      </c>
      <c r="U556" s="220">
        <v>0</v>
      </c>
      <c r="V556" s="220">
        <f>ROUND(E556*U556,2)</f>
        <v>0</v>
      </c>
      <c r="W556" s="220"/>
      <c r="X556" s="220" t="s">
        <v>777</v>
      </c>
      <c r="Y556" s="210"/>
      <c r="Z556" s="210"/>
      <c r="AA556" s="210"/>
      <c r="AB556" s="210"/>
      <c r="AC556" s="210"/>
      <c r="AD556" s="210"/>
      <c r="AE556" s="210"/>
      <c r="AF556" s="210"/>
      <c r="AG556" s="210" t="s">
        <v>778</v>
      </c>
      <c r="AH556" s="210"/>
      <c r="AI556" s="210"/>
      <c r="AJ556" s="210"/>
      <c r="AK556" s="210"/>
      <c r="AL556" s="210"/>
      <c r="AM556" s="210"/>
      <c r="AN556" s="210"/>
      <c r="AO556" s="210"/>
      <c r="AP556" s="210"/>
      <c r="AQ556" s="210"/>
      <c r="AR556" s="210"/>
      <c r="AS556" s="210"/>
      <c r="AT556" s="210"/>
      <c r="AU556" s="210"/>
      <c r="AV556" s="210"/>
      <c r="AW556" s="210"/>
      <c r="AX556" s="210"/>
      <c r="AY556" s="210"/>
      <c r="AZ556" s="210"/>
      <c r="BA556" s="210"/>
      <c r="BB556" s="210"/>
      <c r="BC556" s="210"/>
      <c r="BD556" s="210"/>
      <c r="BE556" s="210"/>
      <c r="BF556" s="210"/>
      <c r="BG556" s="210"/>
      <c r="BH556" s="210"/>
    </row>
    <row r="557" spans="1:60" x14ac:dyDescent="0.25">
      <c r="A557" s="3"/>
      <c r="B557" s="4"/>
      <c r="C557" s="246"/>
      <c r="D557" s="6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AE557">
        <v>15</v>
      </c>
      <c r="AF557">
        <v>21</v>
      </c>
      <c r="AG557" t="s">
        <v>163</v>
      </c>
    </row>
    <row r="558" spans="1:60" x14ac:dyDescent="0.25">
      <c r="A558" s="213"/>
      <c r="B558" s="214" t="s">
        <v>29</v>
      </c>
      <c r="C558" s="247"/>
      <c r="D558" s="215"/>
      <c r="E558" s="216"/>
      <c r="F558" s="216"/>
      <c r="G558" s="242">
        <f>G8+G34+G85+G98+G133+G150+G193+G211+G243+G323+G326+G339+G348+G375+G377+G379+G393+G409+G412+G415+G423+G485+G496+G511+G532+G539+G545+G547+G549+G551</f>
        <v>0</v>
      </c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AE558">
        <f>SUMIF(L7:L556,AE557,G7:G556)</f>
        <v>0</v>
      </c>
      <c r="AF558">
        <f>SUMIF(L7:L556,AF557,G7:G556)</f>
        <v>0</v>
      </c>
      <c r="AG558" t="s">
        <v>195</v>
      </c>
    </row>
    <row r="559" spans="1:60" x14ac:dyDescent="0.25">
      <c r="C559" s="248"/>
      <c r="D559" s="10"/>
      <c r="AG559" t="s">
        <v>196</v>
      </c>
    </row>
    <row r="560" spans="1:60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ixz98EGNBNvT3kYyCaZgk+YYHF2GTBr7p7IK4Ct6QWzCxYzDqaWsToZ2KWum+Y0dkUh9Hh3QAWzg3lagXIEX2g==" saltValue="4jV5g4ZIBoUxzYViHZLu7Q==" spinCount="100000" sheet="1"/>
  <mergeCells count="48">
    <mergeCell ref="C386:G386"/>
    <mergeCell ref="C387:G387"/>
    <mergeCell ref="C392:G392"/>
    <mergeCell ref="C484:G484"/>
    <mergeCell ref="C487:G487"/>
    <mergeCell ref="C498:G498"/>
    <mergeCell ref="C325:G325"/>
    <mergeCell ref="C341:G341"/>
    <mergeCell ref="C342:G342"/>
    <mergeCell ref="C347:G347"/>
    <mergeCell ref="C374:G374"/>
    <mergeCell ref="C381:G381"/>
    <mergeCell ref="C257:G257"/>
    <mergeCell ref="C260:G260"/>
    <mergeCell ref="C279:G279"/>
    <mergeCell ref="C281:G281"/>
    <mergeCell ref="C299:G299"/>
    <mergeCell ref="C317:G317"/>
    <mergeCell ref="C191:G191"/>
    <mergeCell ref="C195:G195"/>
    <mergeCell ref="C198:G198"/>
    <mergeCell ref="C245:G245"/>
    <mergeCell ref="C248:G248"/>
    <mergeCell ref="C251:G251"/>
    <mergeCell ref="C157:G157"/>
    <mergeCell ref="C160:G160"/>
    <mergeCell ref="C171:G171"/>
    <mergeCell ref="C181:G181"/>
    <mergeCell ref="C185:G185"/>
    <mergeCell ref="C188:G188"/>
    <mergeCell ref="C96:G96"/>
    <mergeCell ref="C127:G127"/>
    <mergeCell ref="C135:G135"/>
    <mergeCell ref="C136:G136"/>
    <mergeCell ref="C139:G139"/>
    <mergeCell ref="C152:G152"/>
    <mergeCell ref="C36:G36"/>
    <mergeCell ref="C40:G40"/>
    <mergeCell ref="C43:G43"/>
    <mergeCell ref="C47:G47"/>
    <mergeCell ref="C66:G66"/>
    <mergeCell ref="C93:G93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0C626-0205-4125-8BF7-F0AC99417AB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63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5" t="s">
        <v>197</v>
      </c>
      <c r="B1" s="195"/>
      <c r="C1" s="195"/>
      <c r="D1" s="195"/>
      <c r="E1" s="195"/>
      <c r="F1" s="195"/>
      <c r="G1" s="195"/>
      <c r="AG1" t="s">
        <v>150</v>
      </c>
    </row>
    <row r="2" spans="1:60" ht="25.05" customHeight="1" x14ac:dyDescent="0.25">
      <c r="A2" s="196" t="s">
        <v>7</v>
      </c>
      <c r="B2" s="48" t="s">
        <v>43</v>
      </c>
      <c r="C2" s="199" t="s">
        <v>44</v>
      </c>
      <c r="D2" s="197"/>
      <c r="E2" s="197"/>
      <c r="F2" s="197"/>
      <c r="G2" s="198"/>
      <c r="AG2" t="s">
        <v>151</v>
      </c>
    </row>
    <row r="3" spans="1:60" ht="25.05" customHeight="1" x14ac:dyDescent="0.25">
      <c r="A3" s="196" t="s">
        <v>8</v>
      </c>
      <c r="B3" s="48" t="s">
        <v>61</v>
      </c>
      <c r="C3" s="199" t="s">
        <v>62</v>
      </c>
      <c r="D3" s="197"/>
      <c r="E3" s="197"/>
      <c r="F3" s="197"/>
      <c r="G3" s="198"/>
      <c r="AC3" s="175" t="s">
        <v>151</v>
      </c>
      <c r="AG3" t="s">
        <v>153</v>
      </c>
    </row>
    <row r="4" spans="1:60" ht="25.05" customHeight="1" x14ac:dyDescent="0.25">
      <c r="A4" s="200" t="s">
        <v>9</v>
      </c>
      <c r="B4" s="201" t="s">
        <v>65</v>
      </c>
      <c r="C4" s="202" t="s">
        <v>66</v>
      </c>
      <c r="D4" s="203"/>
      <c r="E4" s="203"/>
      <c r="F4" s="203"/>
      <c r="G4" s="204"/>
      <c r="AG4" t="s">
        <v>154</v>
      </c>
    </row>
    <row r="5" spans="1:60" x14ac:dyDescent="0.25">
      <c r="D5" s="10"/>
    </row>
    <row r="6" spans="1:60" ht="39.6" x14ac:dyDescent="0.25">
      <c r="A6" s="206" t="s">
        <v>155</v>
      </c>
      <c r="B6" s="208" t="s">
        <v>156</v>
      </c>
      <c r="C6" s="208" t="s">
        <v>157</v>
      </c>
      <c r="D6" s="207" t="s">
        <v>158</v>
      </c>
      <c r="E6" s="206" t="s">
        <v>159</v>
      </c>
      <c r="F6" s="205" t="s">
        <v>160</v>
      </c>
      <c r="G6" s="206" t="s">
        <v>29</v>
      </c>
      <c r="H6" s="209" t="s">
        <v>30</v>
      </c>
      <c r="I6" s="209" t="s">
        <v>161</v>
      </c>
      <c r="J6" s="209" t="s">
        <v>31</v>
      </c>
      <c r="K6" s="209" t="s">
        <v>162</v>
      </c>
      <c r="L6" s="209" t="s">
        <v>163</v>
      </c>
      <c r="M6" s="209" t="s">
        <v>164</v>
      </c>
      <c r="N6" s="209" t="s">
        <v>165</v>
      </c>
      <c r="O6" s="209" t="s">
        <v>166</v>
      </c>
      <c r="P6" s="209" t="s">
        <v>167</v>
      </c>
      <c r="Q6" s="209" t="s">
        <v>168</v>
      </c>
      <c r="R6" s="209" t="s">
        <v>169</v>
      </c>
      <c r="S6" s="209" t="s">
        <v>170</v>
      </c>
      <c r="T6" s="209" t="s">
        <v>171</v>
      </c>
      <c r="U6" s="209" t="s">
        <v>172</v>
      </c>
      <c r="V6" s="209" t="s">
        <v>173</v>
      </c>
      <c r="W6" s="209" t="s">
        <v>174</v>
      </c>
      <c r="X6" s="209" t="s">
        <v>175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5">
      <c r="A8" s="222" t="s">
        <v>176</v>
      </c>
      <c r="B8" s="223" t="s">
        <v>80</v>
      </c>
      <c r="C8" s="243" t="s">
        <v>81</v>
      </c>
      <c r="D8" s="224"/>
      <c r="E8" s="225"/>
      <c r="F8" s="226"/>
      <c r="G8" s="226">
        <f>SUMIF(AG9:AG20,"&lt;&gt;NOR",G9:G20)</f>
        <v>0</v>
      </c>
      <c r="H8" s="226"/>
      <c r="I8" s="226">
        <f>SUM(I9:I20)</f>
        <v>0</v>
      </c>
      <c r="J8" s="226"/>
      <c r="K8" s="226">
        <f>SUM(K9:K20)</f>
        <v>0</v>
      </c>
      <c r="L8" s="226"/>
      <c r="M8" s="226">
        <f>SUM(M9:M20)</f>
        <v>0</v>
      </c>
      <c r="N8" s="225"/>
      <c r="O8" s="225">
        <f>SUM(O9:O20)</f>
        <v>0</v>
      </c>
      <c r="P8" s="225"/>
      <c r="Q8" s="225">
        <f>SUM(Q9:Q20)</f>
        <v>24.72</v>
      </c>
      <c r="R8" s="226"/>
      <c r="S8" s="226"/>
      <c r="T8" s="227"/>
      <c r="U8" s="221"/>
      <c r="V8" s="221">
        <f>SUM(V9:V20)</f>
        <v>70.150000000000006</v>
      </c>
      <c r="W8" s="221"/>
      <c r="X8" s="221"/>
      <c r="AG8" t="s">
        <v>177</v>
      </c>
    </row>
    <row r="9" spans="1:60" ht="20.399999999999999" outlineLevel="1" x14ac:dyDescent="0.25">
      <c r="A9" s="235">
        <v>1</v>
      </c>
      <c r="B9" s="236" t="s">
        <v>787</v>
      </c>
      <c r="C9" s="244" t="s">
        <v>788</v>
      </c>
      <c r="D9" s="237" t="s">
        <v>213</v>
      </c>
      <c r="E9" s="238">
        <v>26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38">
        <v>0</v>
      </c>
      <c r="O9" s="238">
        <f>ROUND(E9*N9,2)</f>
        <v>0</v>
      </c>
      <c r="P9" s="238">
        <v>0.22</v>
      </c>
      <c r="Q9" s="238">
        <f>ROUND(E9*P9,2)</f>
        <v>5.72</v>
      </c>
      <c r="R9" s="240" t="s">
        <v>789</v>
      </c>
      <c r="S9" s="240" t="s">
        <v>181</v>
      </c>
      <c r="T9" s="241" t="s">
        <v>181</v>
      </c>
      <c r="U9" s="220">
        <v>0.42099999999999999</v>
      </c>
      <c r="V9" s="220">
        <f>ROUND(E9*U9,2)</f>
        <v>10.95</v>
      </c>
      <c r="W9" s="220"/>
      <c r="X9" s="220" t="s">
        <v>202</v>
      </c>
      <c r="Y9" s="210"/>
      <c r="Z9" s="210"/>
      <c r="AA9" s="210"/>
      <c r="AB9" s="210"/>
      <c r="AC9" s="210"/>
      <c r="AD9" s="210"/>
      <c r="AE9" s="210"/>
      <c r="AF9" s="210"/>
      <c r="AG9" s="210" t="s">
        <v>203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35">
        <v>2</v>
      </c>
      <c r="B10" s="236" t="s">
        <v>790</v>
      </c>
      <c r="C10" s="244" t="s">
        <v>791</v>
      </c>
      <c r="D10" s="237" t="s">
        <v>213</v>
      </c>
      <c r="E10" s="238">
        <v>26</v>
      </c>
      <c r="F10" s="239"/>
      <c r="G10" s="240">
        <f>ROUND(E10*F10,2)</f>
        <v>0</v>
      </c>
      <c r="H10" s="239"/>
      <c r="I10" s="240">
        <f>ROUND(E10*H10,2)</f>
        <v>0</v>
      </c>
      <c r="J10" s="239"/>
      <c r="K10" s="240">
        <f>ROUND(E10*J10,2)</f>
        <v>0</v>
      </c>
      <c r="L10" s="240">
        <v>21</v>
      </c>
      <c r="M10" s="240">
        <f>G10*(1+L10/100)</f>
        <v>0</v>
      </c>
      <c r="N10" s="238">
        <v>0</v>
      </c>
      <c r="O10" s="238">
        <f>ROUND(E10*N10,2)</f>
        <v>0</v>
      </c>
      <c r="P10" s="238">
        <v>0.22</v>
      </c>
      <c r="Q10" s="238">
        <f>ROUND(E10*P10,2)</f>
        <v>5.72</v>
      </c>
      <c r="R10" s="240" t="s">
        <v>789</v>
      </c>
      <c r="S10" s="240" t="s">
        <v>181</v>
      </c>
      <c r="T10" s="241" t="s">
        <v>181</v>
      </c>
      <c r="U10" s="220">
        <v>0.375</v>
      </c>
      <c r="V10" s="220">
        <f>ROUND(E10*U10,2)</f>
        <v>9.75</v>
      </c>
      <c r="W10" s="220"/>
      <c r="X10" s="220" t="s">
        <v>202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203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0.399999999999999" outlineLevel="1" x14ac:dyDescent="0.25">
      <c r="A11" s="235">
        <v>3</v>
      </c>
      <c r="B11" s="236" t="s">
        <v>792</v>
      </c>
      <c r="C11" s="244" t="s">
        <v>793</v>
      </c>
      <c r="D11" s="237" t="s">
        <v>213</v>
      </c>
      <c r="E11" s="238">
        <v>26</v>
      </c>
      <c r="F11" s="239"/>
      <c r="G11" s="240">
        <f>ROUND(E11*F11,2)</f>
        <v>0</v>
      </c>
      <c r="H11" s="239"/>
      <c r="I11" s="240">
        <f>ROUND(E11*H11,2)</f>
        <v>0</v>
      </c>
      <c r="J11" s="239"/>
      <c r="K11" s="240">
        <f>ROUND(E11*J11,2)</f>
        <v>0</v>
      </c>
      <c r="L11" s="240">
        <v>21</v>
      </c>
      <c r="M11" s="240">
        <f>G11*(1+L11/100)</f>
        <v>0</v>
      </c>
      <c r="N11" s="238">
        <v>0</v>
      </c>
      <c r="O11" s="238">
        <f>ROUND(E11*N11,2)</f>
        <v>0</v>
      </c>
      <c r="P11" s="238">
        <v>0.51085999999999998</v>
      </c>
      <c r="Q11" s="238">
        <f>ROUND(E11*P11,2)</f>
        <v>13.28</v>
      </c>
      <c r="R11" s="240" t="s">
        <v>789</v>
      </c>
      <c r="S11" s="240" t="s">
        <v>181</v>
      </c>
      <c r="T11" s="241" t="s">
        <v>181</v>
      </c>
      <c r="U11" s="220">
        <v>0.64</v>
      </c>
      <c r="V11" s="220">
        <f>ROUND(E11*U11,2)</f>
        <v>16.64</v>
      </c>
      <c r="W11" s="220"/>
      <c r="X11" s="220" t="s">
        <v>202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203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28">
        <v>4</v>
      </c>
      <c r="B12" s="229" t="s">
        <v>794</v>
      </c>
      <c r="C12" s="245" t="s">
        <v>795</v>
      </c>
      <c r="D12" s="230" t="s">
        <v>208</v>
      </c>
      <c r="E12" s="231">
        <v>26</v>
      </c>
      <c r="F12" s="232"/>
      <c r="G12" s="233">
        <f>ROUND(E12*F12,2)</f>
        <v>0</v>
      </c>
      <c r="H12" s="232"/>
      <c r="I12" s="233">
        <f>ROUND(E12*H12,2)</f>
        <v>0</v>
      </c>
      <c r="J12" s="232"/>
      <c r="K12" s="233">
        <f>ROUND(E12*J12,2)</f>
        <v>0</v>
      </c>
      <c r="L12" s="233">
        <v>21</v>
      </c>
      <c r="M12" s="233">
        <f>G12*(1+L12/100)</f>
        <v>0</v>
      </c>
      <c r="N12" s="231">
        <v>0</v>
      </c>
      <c r="O12" s="231">
        <f>ROUND(E12*N12,2)</f>
        <v>0</v>
      </c>
      <c r="P12" s="231">
        <v>0</v>
      </c>
      <c r="Q12" s="231">
        <f>ROUND(E12*P12,2)</f>
        <v>0</v>
      </c>
      <c r="R12" s="233" t="s">
        <v>796</v>
      </c>
      <c r="S12" s="233" t="s">
        <v>181</v>
      </c>
      <c r="T12" s="234" t="s">
        <v>181</v>
      </c>
      <c r="U12" s="220">
        <v>0.495</v>
      </c>
      <c r="V12" s="220">
        <f>ROUND(E12*U12,2)</f>
        <v>12.87</v>
      </c>
      <c r="W12" s="220"/>
      <c r="X12" s="220" t="s">
        <v>202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203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1" outlineLevel="1" x14ac:dyDescent="0.25">
      <c r="A13" s="217"/>
      <c r="B13" s="218"/>
      <c r="C13" s="258" t="s">
        <v>797</v>
      </c>
      <c r="D13" s="253"/>
      <c r="E13" s="253"/>
      <c r="F13" s="253"/>
      <c r="G13" s="253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10"/>
      <c r="Z13" s="210"/>
      <c r="AA13" s="210"/>
      <c r="AB13" s="210"/>
      <c r="AC13" s="210"/>
      <c r="AD13" s="210"/>
      <c r="AE13" s="210"/>
      <c r="AF13" s="210"/>
      <c r="AG13" s="210" t="s">
        <v>205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54" t="str">
        <f>C13</f>
        <v>zapažených i nezapažených s urovnáním dna do předepsaného profilu a spádu, s přehozením výkopku na přilehlém terénu na vzdálenost do 3 m od podélné osy rýhy nebo s naložením výkopku na dopravní prostředek.</v>
      </c>
      <c r="BB13" s="210"/>
      <c r="BC13" s="210"/>
      <c r="BD13" s="210"/>
      <c r="BE13" s="210"/>
      <c r="BF13" s="210"/>
      <c r="BG13" s="210"/>
      <c r="BH13" s="210"/>
    </row>
    <row r="14" spans="1:60" ht="20.399999999999999" outlineLevel="1" x14ac:dyDescent="0.25">
      <c r="A14" s="228">
        <v>5</v>
      </c>
      <c r="B14" s="229" t="s">
        <v>798</v>
      </c>
      <c r="C14" s="245" t="s">
        <v>799</v>
      </c>
      <c r="D14" s="230" t="s">
        <v>208</v>
      </c>
      <c r="E14" s="231">
        <v>2</v>
      </c>
      <c r="F14" s="232"/>
      <c r="G14" s="233">
        <f>ROUND(E14*F14,2)</f>
        <v>0</v>
      </c>
      <c r="H14" s="232"/>
      <c r="I14" s="233">
        <f>ROUND(E14*H14,2)</f>
        <v>0</v>
      </c>
      <c r="J14" s="232"/>
      <c r="K14" s="233">
        <f>ROUND(E14*J14,2)</f>
        <v>0</v>
      </c>
      <c r="L14" s="233">
        <v>21</v>
      </c>
      <c r="M14" s="233">
        <f>G14*(1+L14/100)</f>
        <v>0</v>
      </c>
      <c r="N14" s="231">
        <v>0</v>
      </c>
      <c r="O14" s="231">
        <f>ROUND(E14*N14,2)</f>
        <v>0</v>
      </c>
      <c r="P14" s="231">
        <v>0</v>
      </c>
      <c r="Q14" s="231">
        <f>ROUND(E14*P14,2)</f>
        <v>0</v>
      </c>
      <c r="R14" s="233" t="s">
        <v>796</v>
      </c>
      <c r="S14" s="233" t="s">
        <v>181</v>
      </c>
      <c r="T14" s="234" t="s">
        <v>181</v>
      </c>
      <c r="U14" s="220">
        <v>4.6180000000000003</v>
      </c>
      <c r="V14" s="220">
        <f>ROUND(E14*U14,2)</f>
        <v>9.24</v>
      </c>
      <c r="W14" s="220"/>
      <c r="X14" s="220" t="s">
        <v>202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203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1" outlineLevel="1" x14ac:dyDescent="0.25">
      <c r="A15" s="217"/>
      <c r="B15" s="218"/>
      <c r="C15" s="258" t="s">
        <v>800</v>
      </c>
      <c r="D15" s="253"/>
      <c r="E15" s="253"/>
      <c r="F15" s="253"/>
      <c r="G15" s="253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10"/>
      <c r="Z15" s="210"/>
      <c r="AA15" s="210"/>
      <c r="AB15" s="210"/>
      <c r="AC15" s="210"/>
      <c r="AD15" s="210"/>
      <c r="AE15" s="210"/>
      <c r="AF15" s="210"/>
      <c r="AG15" s="210" t="s">
        <v>205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54" t="str">
        <f>C15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28">
        <v>6</v>
      </c>
      <c r="B16" s="229" t="s">
        <v>801</v>
      </c>
      <c r="C16" s="245" t="s">
        <v>802</v>
      </c>
      <c r="D16" s="230" t="s">
        <v>208</v>
      </c>
      <c r="E16" s="231">
        <v>56</v>
      </c>
      <c r="F16" s="232"/>
      <c r="G16" s="233">
        <f>ROUND(E16*F16,2)</f>
        <v>0</v>
      </c>
      <c r="H16" s="232"/>
      <c r="I16" s="233">
        <f>ROUND(E16*H16,2)</f>
        <v>0</v>
      </c>
      <c r="J16" s="232"/>
      <c r="K16" s="233">
        <f>ROUND(E16*J16,2)</f>
        <v>0</v>
      </c>
      <c r="L16" s="233">
        <v>21</v>
      </c>
      <c r="M16" s="233">
        <f>G16*(1+L16/100)</f>
        <v>0</v>
      </c>
      <c r="N16" s="231">
        <v>0</v>
      </c>
      <c r="O16" s="231">
        <f>ROUND(E16*N16,2)</f>
        <v>0</v>
      </c>
      <c r="P16" s="231">
        <v>0</v>
      </c>
      <c r="Q16" s="231">
        <f>ROUND(E16*P16,2)</f>
        <v>0</v>
      </c>
      <c r="R16" s="233" t="s">
        <v>796</v>
      </c>
      <c r="S16" s="233" t="s">
        <v>181</v>
      </c>
      <c r="T16" s="234" t="s">
        <v>181</v>
      </c>
      <c r="U16" s="220">
        <v>0.09</v>
      </c>
      <c r="V16" s="220">
        <f>ROUND(E16*U16,2)</f>
        <v>5.04</v>
      </c>
      <c r="W16" s="220"/>
      <c r="X16" s="220" t="s">
        <v>202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203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17"/>
      <c r="B17" s="218"/>
      <c r="C17" s="258" t="s">
        <v>803</v>
      </c>
      <c r="D17" s="253"/>
      <c r="E17" s="253"/>
      <c r="F17" s="253"/>
      <c r="G17" s="253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10"/>
      <c r="Z17" s="210"/>
      <c r="AA17" s="210"/>
      <c r="AB17" s="210"/>
      <c r="AC17" s="210"/>
      <c r="AD17" s="210"/>
      <c r="AE17" s="210"/>
      <c r="AF17" s="210"/>
      <c r="AG17" s="210" t="s">
        <v>205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17"/>
      <c r="B18" s="218"/>
      <c r="C18" s="259" t="s">
        <v>804</v>
      </c>
      <c r="D18" s="249"/>
      <c r="E18" s="250">
        <v>56</v>
      </c>
      <c r="F18" s="220"/>
      <c r="G18" s="220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10"/>
      <c r="Z18" s="210"/>
      <c r="AA18" s="210"/>
      <c r="AB18" s="210"/>
      <c r="AC18" s="210"/>
      <c r="AD18" s="210"/>
      <c r="AE18" s="210"/>
      <c r="AF18" s="210"/>
      <c r="AG18" s="210" t="s">
        <v>210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28">
        <v>7</v>
      </c>
      <c r="B19" s="229" t="s">
        <v>805</v>
      </c>
      <c r="C19" s="245" t="s">
        <v>806</v>
      </c>
      <c r="D19" s="230" t="s">
        <v>208</v>
      </c>
      <c r="E19" s="231">
        <v>28</v>
      </c>
      <c r="F19" s="232"/>
      <c r="G19" s="233">
        <f>ROUND(E19*F19,2)</f>
        <v>0</v>
      </c>
      <c r="H19" s="232"/>
      <c r="I19" s="233">
        <f>ROUND(E19*H19,2)</f>
        <v>0</v>
      </c>
      <c r="J19" s="232"/>
      <c r="K19" s="233">
        <f>ROUND(E19*J19,2)</f>
        <v>0</v>
      </c>
      <c r="L19" s="233">
        <v>21</v>
      </c>
      <c r="M19" s="233">
        <f>G19*(1+L19/100)</f>
        <v>0</v>
      </c>
      <c r="N19" s="231">
        <v>0</v>
      </c>
      <c r="O19" s="231">
        <f>ROUND(E19*N19,2)</f>
        <v>0</v>
      </c>
      <c r="P19" s="231">
        <v>0</v>
      </c>
      <c r="Q19" s="231">
        <f>ROUND(E19*P19,2)</f>
        <v>0</v>
      </c>
      <c r="R19" s="233" t="s">
        <v>796</v>
      </c>
      <c r="S19" s="233" t="s">
        <v>181</v>
      </c>
      <c r="T19" s="234" t="s">
        <v>181</v>
      </c>
      <c r="U19" s="220">
        <v>0.20200000000000001</v>
      </c>
      <c r="V19" s="220">
        <f>ROUND(E19*U19,2)</f>
        <v>5.66</v>
      </c>
      <c r="W19" s="220"/>
      <c r="X19" s="220" t="s">
        <v>202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203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17"/>
      <c r="B20" s="218"/>
      <c r="C20" s="258" t="s">
        <v>807</v>
      </c>
      <c r="D20" s="253"/>
      <c r="E20" s="253"/>
      <c r="F20" s="253"/>
      <c r="G20" s="253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10"/>
      <c r="Z20" s="210"/>
      <c r="AA20" s="210"/>
      <c r="AB20" s="210"/>
      <c r="AC20" s="210"/>
      <c r="AD20" s="210"/>
      <c r="AE20" s="210"/>
      <c r="AF20" s="210"/>
      <c r="AG20" s="210" t="s">
        <v>205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x14ac:dyDescent="0.25">
      <c r="A21" s="222" t="s">
        <v>176</v>
      </c>
      <c r="B21" s="223" t="s">
        <v>86</v>
      </c>
      <c r="C21" s="243" t="s">
        <v>87</v>
      </c>
      <c r="D21" s="224"/>
      <c r="E21" s="225"/>
      <c r="F21" s="226"/>
      <c r="G21" s="226">
        <f>SUMIF(AG22:AG24,"&lt;&gt;NOR",G22:G24)</f>
        <v>0</v>
      </c>
      <c r="H21" s="226"/>
      <c r="I21" s="226">
        <f>SUM(I22:I24)</f>
        <v>0</v>
      </c>
      <c r="J21" s="226"/>
      <c r="K21" s="226">
        <f>SUM(K22:K24)</f>
        <v>0</v>
      </c>
      <c r="L21" s="226"/>
      <c r="M21" s="226">
        <f>SUM(M22:M24)</f>
        <v>0</v>
      </c>
      <c r="N21" s="225"/>
      <c r="O21" s="225">
        <f>SUM(O22:O24)</f>
        <v>4.92</v>
      </c>
      <c r="P21" s="225"/>
      <c r="Q21" s="225">
        <f>SUM(Q22:Q24)</f>
        <v>0</v>
      </c>
      <c r="R21" s="226"/>
      <c r="S21" s="226"/>
      <c r="T21" s="227"/>
      <c r="U21" s="221"/>
      <c r="V21" s="221">
        <f>SUM(V22:V24)</f>
        <v>4.41</v>
      </c>
      <c r="W21" s="221"/>
      <c r="X21" s="221"/>
      <c r="AG21" t="s">
        <v>177</v>
      </c>
    </row>
    <row r="22" spans="1:60" outlineLevel="1" x14ac:dyDescent="0.25">
      <c r="A22" s="228">
        <v>8</v>
      </c>
      <c r="B22" s="229" t="s">
        <v>808</v>
      </c>
      <c r="C22" s="245" t="s">
        <v>809</v>
      </c>
      <c r="D22" s="230" t="s">
        <v>208</v>
      </c>
      <c r="E22" s="231">
        <v>2.6</v>
      </c>
      <c r="F22" s="232"/>
      <c r="G22" s="233">
        <f>ROUND(E22*F22,2)</f>
        <v>0</v>
      </c>
      <c r="H22" s="232"/>
      <c r="I22" s="233">
        <f>ROUND(E22*H22,2)</f>
        <v>0</v>
      </c>
      <c r="J22" s="232"/>
      <c r="K22" s="233">
        <f>ROUND(E22*J22,2)</f>
        <v>0</v>
      </c>
      <c r="L22" s="233">
        <v>21</v>
      </c>
      <c r="M22" s="233">
        <f>G22*(1+L22/100)</f>
        <v>0</v>
      </c>
      <c r="N22" s="231">
        <v>1.8907700000000001</v>
      </c>
      <c r="O22" s="231">
        <f>ROUND(E22*N22,2)</f>
        <v>4.92</v>
      </c>
      <c r="P22" s="231">
        <v>0</v>
      </c>
      <c r="Q22" s="231">
        <f>ROUND(E22*P22,2)</f>
        <v>0</v>
      </c>
      <c r="R22" s="233" t="s">
        <v>810</v>
      </c>
      <c r="S22" s="233" t="s">
        <v>181</v>
      </c>
      <c r="T22" s="234" t="s">
        <v>181</v>
      </c>
      <c r="U22" s="220">
        <v>1.6950000000000001</v>
      </c>
      <c r="V22" s="220">
        <f>ROUND(E22*U22,2)</f>
        <v>4.41</v>
      </c>
      <c r="W22" s="220"/>
      <c r="X22" s="220" t="s">
        <v>202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203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17"/>
      <c r="B23" s="218"/>
      <c r="C23" s="258" t="s">
        <v>811</v>
      </c>
      <c r="D23" s="253"/>
      <c r="E23" s="253"/>
      <c r="F23" s="253"/>
      <c r="G23" s="253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10"/>
      <c r="Z23" s="210"/>
      <c r="AA23" s="210"/>
      <c r="AB23" s="210"/>
      <c r="AC23" s="210"/>
      <c r="AD23" s="210"/>
      <c r="AE23" s="210"/>
      <c r="AF23" s="210"/>
      <c r="AG23" s="210" t="s">
        <v>205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17"/>
      <c r="B24" s="218"/>
      <c r="C24" s="259" t="s">
        <v>812</v>
      </c>
      <c r="D24" s="249"/>
      <c r="E24" s="250">
        <v>2.6</v>
      </c>
      <c r="F24" s="220"/>
      <c r="G24" s="22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10"/>
      <c r="Z24" s="210"/>
      <c r="AA24" s="210"/>
      <c r="AB24" s="210"/>
      <c r="AC24" s="210"/>
      <c r="AD24" s="210"/>
      <c r="AE24" s="210"/>
      <c r="AF24" s="210"/>
      <c r="AG24" s="210" t="s">
        <v>210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x14ac:dyDescent="0.25">
      <c r="A25" s="222" t="s">
        <v>176</v>
      </c>
      <c r="B25" s="223" t="s">
        <v>88</v>
      </c>
      <c r="C25" s="243" t="s">
        <v>89</v>
      </c>
      <c r="D25" s="224"/>
      <c r="E25" s="225"/>
      <c r="F25" s="226"/>
      <c r="G25" s="226">
        <f>SUMIF(AG26:AG35,"&lt;&gt;NOR",G26:G35)</f>
        <v>0</v>
      </c>
      <c r="H25" s="226"/>
      <c r="I25" s="226">
        <f>SUM(I26:I35)</f>
        <v>0</v>
      </c>
      <c r="J25" s="226"/>
      <c r="K25" s="226">
        <f>SUM(K26:K35)</f>
        <v>0</v>
      </c>
      <c r="L25" s="226"/>
      <c r="M25" s="226">
        <f>SUM(M26:M35)</f>
        <v>0</v>
      </c>
      <c r="N25" s="225"/>
      <c r="O25" s="225">
        <f>SUM(O26:O35)</f>
        <v>25.76</v>
      </c>
      <c r="P25" s="225"/>
      <c r="Q25" s="225">
        <f>SUM(Q26:Q35)</f>
        <v>0</v>
      </c>
      <c r="R25" s="226"/>
      <c r="S25" s="226"/>
      <c r="T25" s="227"/>
      <c r="U25" s="221"/>
      <c r="V25" s="221">
        <f>SUM(V26:V35)</f>
        <v>12.16</v>
      </c>
      <c r="W25" s="221"/>
      <c r="X25" s="221"/>
      <c r="AG25" t="s">
        <v>177</v>
      </c>
    </row>
    <row r="26" spans="1:60" outlineLevel="1" x14ac:dyDescent="0.25">
      <c r="A26" s="228">
        <v>9</v>
      </c>
      <c r="B26" s="229" t="s">
        <v>813</v>
      </c>
      <c r="C26" s="245" t="s">
        <v>814</v>
      </c>
      <c r="D26" s="230" t="s">
        <v>213</v>
      </c>
      <c r="E26" s="231">
        <v>26</v>
      </c>
      <c r="F26" s="232"/>
      <c r="G26" s="233">
        <f>ROUND(E26*F26,2)</f>
        <v>0</v>
      </c>
      <c r="H26" s="232"/>
      <c r="I26" s="233">
        <f>ROUND(E26*H26,2)</f>
        <v>0</v>
      </c>
      <c r="J26" s="232"/>
      <c r="K26" s="233">
        <f>ROUND(E26*J26,2)</f>
        <v>0</v>
      </c>
      <c r="L26" s="233">
        <v>21</v>
      </c>
      <c r="M26" s="233">
        <f>G26*(1+L26/100)</f>
        <v>0</v>
      </c>
      <c r="N26" s="231">
        <v>0.215</v>
      </c>
      <c r="O26" s="231">
        <f>ROUND(E26*N26,2)</f>
        <v>5.59</v>
      </c>
      <c r="P26" s="231">
        <v>0</v>
      </c>
      <c r="Q26" s="231">
        <f>ROUND(E26*P26,2)</f>
        <v>0</v>
      </c>
      <c r="R26" s="233" t="s">
        <v>789</v>
      </c>
      <c r="S26" s="233" t="s">
        <v>181</v>
      </c>
      <c r="T26" s="234" t="s">
        <v>181</v>
      </c>
      <c r="U26" s="220">
        <v>2.5000000000000001E-2</v>
      </c>
      <c r="V26" s="220">
        <f>ROUND(E26*U26,2)</f>
        <v>0.65</v>
      </c>
      <c r="W26" s="220"/>
      <c r="X26" s="220" t="s">
        <v>202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203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17"/>
      <c r="B27" s="218"/>
      <c r="C27" s="258" t="s">
        <v>815</v>
      </c>
      <c r="D27" s="253"/>
      <c r="E27" s="253"/>
      <c r="F27" s="253"/>
      <c r="G27" s="253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10"/>
      <c r="Z27" s="210"/>
      <c r="AA27" s="210"/>
      <c r="AB27" s="210"/>
      <c r="AC27" s="210"/>
      <c r="AD27" s="210"/>
      <c r="AE27" s="210"/>
      <c r="AF27" s="210"/>
      <c r="AG27" s="210" t="s">
        <v>205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28">
        <v>10</v>
      </c>
      <c r="B28" s="229" t="s">
        <v>816</v>
      </c>
      <c r="C28" s="245" t="s">
        <v>817</v>
      </c>
      <c r="D28" s="230" t="s">
        <v>213</v>
      </c>
      <c r="E28" s="231">
        <v>26</v>
      </c>
      <c r="F28" s="232"/>
      <c r="G28" s="233">
        <f>ROUND(E28*F28,2)</f>
        <v>0</v>
      </c>
      <c r="H28" s="232"/>
      <c r="I28" s="233">
        <f>ROUND(E28*H28,2)</f>
        <v>0</v>
      </c>
      <c r="J28" s="232"/>
      <c r="K28" s="233">
        <f>ROUND(E28*J28,2)</f>
        <v>0</v>
      </c>
      <c r="L28" s="233">
        <v>21</v>
      </c>
      <c r="M28" s="233">
        <f>G28*(1+L28/100)</f>
        <v>0</v>
      </c>
      <c r="N28" s="231">
        <v>0.51085999999999998</v>
      </c>
      <c r="O28" s="231">
        <f>ROUND(E28*N28,2)</f>
        <v>13.28</v>
      </c>
      <c r="P28" s="231">
        <v>0</v>
      </c>
      <c r="Q28" s="231">
        <f>ROUND(E28*P28,2)</f>
        <v>0</v>
      </c>
      <c r="R28" s="233" t="s">
        <v>789</v>
      </c>
      <c r="S28" s="233" t="s">
        <v>181</v>
      </c>
      <c r="T28" s="234" t="s">
        <v>181</v>
      </c>
      <c r="U28" s="220">
        <v>2.7E-2</v>
      </c>
      <c r="V28" s="220">
        <f>ROUND(E28*U28,2)</f>
        <v>0.7</v>
      </c>
      <c r="W28" s="220"/>
      <c r="X28" s="220" t="s">
        <v>202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203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17"/>
      <c r="B29" s="218"/>
      <c r="C29" s="258" t="s">
        <v>818</v>
      </c>
      <c r="D29" s="253"/>
      <c r="E29" s="253"/>
      <c r="F29" s="253"/>
      <c r="G29" s="253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10"/>
      <c r="Z29" s="210"/>
      <c r="AA29" s="210"/>
      <c r="AB29" s="210"/>
      <c r="AC29" s="210"/>
      <c r="AD29" s="210"/>
      <c r="AE29" s="210"/>
      <c r="AF29" s="210"/>
      <c r="AG29" s="210" t="s">
        <v>205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0.399999999999999" outlineLevel="1" x14ac:dyDescent="0.25">
      <c r="A30" s="228">
        <v>11</v>
      </c>
      <c r="B30" s="229" t="s">
        <v>819</v>
      </c>
      <c r="C30" s="245" t="s">
        <v>820</v>
      </c>
      <c r="D30" s="230" t="s">
        <v>213</v>
      </c>
      <c r="E30" s="231">
        <v>52</v>
      </c>
      <c r="F30" s="232"/>
      <c r="G30" s="233">
        <f>ROUND(E30*F30,2)</f>
        <v>0</v>
      </c>
      <c r="H30" s="232"/>
      <c r="I30" s="233">
        <f>ROUND(E30*H30,2)</f>
        <v>0</v>
      </c>
      <c r="J30" s="232"/>
      <c r="K30" s="233">
        <f>ROUND(E30*J30,2)</f>
        <v>0</v>
      </c>
      <c r="L30" s="233">
        <v>21</v>
      </c>
      <c r="M30" s="233">
        <f>G30*(1+L30/100)</f>
        <v>0</v>
      </c>
      <c r="N30" s="231">
        <v>6.0999999999999997E-4</v>
      </c>
      <c r="O30" s="231">
        <f>ROUND(E30*N30,2)</f>
        <v>0.03</v>
      </c>
      <c r="P30" s="231">
        <v>0</v>
      </c>
      <c r="Q30" s="231">
        <f>ROUND(E30*P30,2)</f>
        <v>0</v>
      </c>
      <c r="R30" s="233" t="s">
        <v>789</v>
      </c>
      <c r="S30" s="233" t="s">
        <v>181</v>
      </c>
      <c r="T30" s="234" t="s">
        <v>181</v>
      </c>
      <c r="U30" s="220">
        <v>2E-3</v>
      </c>
      <c r="V30" s="220">
        <f>ROUND(E30*U30,2)</f>
        <v>0.1</v>
      </c>
      <c r="W30" s="220"/>
      <c r="X30" s="220" t="s">
        <v>202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203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17"/>
      <c r="B31" s="218"/>
      <c r="C31" s="259" t="s">
        <v>821</v>
      </c>
      <c r="D31" s="249"/>
      <c r="E31" s="250">
        <v>52</v>
      </c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10"/>
      <c r="Z31" s="210"/>
      <c r="AA31" s="210"/>
      <c r="AB31" s="210"/>
      <c r="AC31" s="210"/>
      <c r="AD31" s="210"/>
      <c r="AE31" s="210"/>
      <c r="AF31" s="210"/>
      <c r="AG31" s="210" t="s">
        <v>210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0.399999999999999" outlineLevel="1" x14ac:dyDescent="0.25">
      <c r="A32" s="235">
        <v>12</v>
      </c>
      <c r="B32" s="236" t="s">
        <v>822</v>
      </c>
      <c r="C32" s="244" t="s">
        <v>823</v>
      </c>
      <c r="D32" s="237" t="s">
        <v>213</v>
      </c>
      <c r="E32" s="238">
        <v>26</v>
      </c>
      <c r="F32" s="239"/>
      <c r="G32" s="240">
        <f>ROUND(E32*F32,2)</f>
        <v>0</v>
      </c>
      <c r="H32" s="239"/>
      <c r="I32" s="240">
        <f>ROUND(E32*H32,2)</f>
        <v>0</v>
      </c>
      <c r="J32" s="239"/>
      <c r="K32" s="240">
        <f>ROUND(E32*J32,2)</f>
        <v>0</v>
      </c>
      <c r="L32" s="240">
        <v>21</v>
      </c>
      <c r="M32" s="240">
        <f>G32*(1+L32/100)</f>
        <v>0</v>
      </c>
      <c r="N32" s="238">
        <v>0.12966</v>
      </c>
      <c r="O32" s="238">
        <f>ROUND(E32*N32,2)</f>
        <v>3.37</v>
      </c>
      <c r="P32" s="238">
        <v>0</v>
      </c>
      <c r="Q32" s="238">
        <f>ROUND(E32*P32,2)</f>
        <v>0</v>
      </c>
      <c r="R32" s="240" t="s">
        <v>789</v>
      </c>
      <c r="S32" s="240" t="s">
        <v>181</v>
      </c>
      <c r="T32" s="241" t="s">
        <v>181</v>
      </c>
      <c r="U32" s="220">
        <v>7.1999999999999995E-2</v>
      </c>
      <c r="V32" s="220">
        <f>ROUND(E32*U32,2)</f>
        <v>1.87</v>
      </c>
      <c r="W32" s="220"/>
      <c r="X32" s="220" t="s">
        <v>202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203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0.399999999999999" outlineLevel="1" x14ac:dyDescent="0.25">
      <c r="A33" s="235">
        <v>13</v>
      </c>
      <c r="B33" s="236" t="s">
        <v>824</v>
      </c>
      <c r="C33" s="244" t="s">
        <v>825</v>
      </c>
      <c r="D33" s="237" t="s">
        <v>213</v>
      </c>
      <c r="E33" s="238">
        <v>26</v>
      </c>
      <c r="F33" s="239"/>
      <c r="G33" s="240">
        <f>ROUND(E33*F33,2)</f>
        <v>0</v>
      </c>
      <c r="H33" s="239"/>
      <c r="I33" s="240">
        <f>ROUND(E33*H33,2)</f>
        <v>0</v>
      </c>
      <c r="J33" s="239"/>
      <c r="K33" s="240">
        <f>ROUND(E33*J33,2)</f>
        <v>0</v>
      </c>
      <c r="L33" s="240">
        <v>21</v>
      </c>
      <c r="M33" s="240">
        <f>G33*(1+L33/100)</f>
        <v>0</v>
      </c>
      <c r="N33" s="238">
        <v>0.12966</v>
      </c>
      <c r="O33" s="238">
        <f>ROUND(E33*N33,2)</f>
        <v>3.37</v>
      </c>
      <c r="P33" s="238">
        <v>0</v>
      </c>
      <c r="Q33" s="238">
        <f>ROUND(E33*P33,2)</f>
        <v>0</v>
      </c>
      <c r="R33" s="240" t="s">
        <v>789</v>
      </c>
      <c r="S33" s="240" t="s">
        <v>181</v>
      </c>
      <c r="T33" s="241" t="s">
        <v>181</v>
      </c>
      <c r="U33" s="220">
        <v>7.1999999999999995E-2</v>
      </c>
      <c r="V33" s="220">
        <f>ROUND(E33*U33,2)</f>
        <v>1.87</v>
      </c>
      <c r="W33" s="220"/>
      <c r="X33" s="220" t="s">
        <v>202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203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28">
        <v>14</v>
      </c>
      <c r="B34" s="229" t="s">
        <v>826</v>
      </c>
      <c r="C34" s="245" t="s">
        <v>827</v>
      </c>
      <c r="D34" s="230" t="s">
        <v>286</v>
      </c>
      <c r="E34" s="231">
        <v>54</v>
      </c>
      <c r="F34" s="232"/>
      <c r="G34" s="233">
        <f>ROUND(E34*F34,2)</f>
        <v>0</v>
      </c>
      <c r="H34" s="232"/>
      <c r="I34" s="233">
        <f>ROUND(E34*H34,2)</f>
        <v>0</v>
      </c>
      <c r="J34" s="232"/>
      <c r="K34" s="233">
        <f>ROUND(E34*J34,2)</f>
        <v>0</v>
      </c>
      <c r="L34" s="233">
        <v>21</v>
      </c>
      <c r="M34" s="233">
        <f>G34*(1+L34/100)</f>
        <v>0</v>
      </c>
      <c r="N34" s="231">
        <v>2.2399999999999998E-3</v>
      </c>
      <c r="O34" s="231">
        <f>ROUND(E34*N34,2)</f>
        <v>0.12</v>
      </c>
      <c r="P34" s="231">
        <v>0</v>
      </c>
      <c r="Q34" s="231">
        <f>ROUND(E34*P34,2)</f>
        <v>0</v>
      </c>
      <c r="R34" s="233" t="s">
        <v>789</v>
      </c>
      <c r="S34" s="233" t="s">
        <v>181</v>
      </c>
      <c r="T34" s="234" t="s">
        <v>181</v>
      </c>
      <c r="U34" s="220">
        <v>0.129</v>
      </c>
      <c r="V34" s="220">
        <f>ROUND(E34*U34,2)</f>
        <v>6.97</v>
      </c>
      <c r="W34" s="220"/>
      <c r="X34" s="220" t="s">
        <v>202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203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17"/>
      <c r="B35" s="218"/>
      <c r="C35" s="258" t="s">
        <v>828</v>
      </c>
      <c r="D35" s="253"/>
      <c r="E35" s="253"/>
      <c r="F35" s="253"/>
      <c r="G35" s="253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10"/>
      <c r="Z35" s="210"/>
      <c r="AA35" s="210"/>
      <c r="AB35" s="210"/>
      <c r="AC35" s="210"/>
      <c r="AD35" s="210"/>
      <c r="AE35" s="210"/>
      <c r="AF35" s="210"/>
      <c r="AG35" s="210" t="s">
        <v>205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x14ac:dyDescent="0.25">
      <c r="A36" s="222" t="s">
        <v>176</v>
      </c>
      <c r="B36" s="223" t="s">
        <v>96</v>
      </c>
      <c r="C36" s="243" t="s">
        <v>97</v>
      </c>
      <c r="D36" s="224"/>
      <c r="E36" s="225"/>
      <c r="F36" s="226"/>
      <c r="G36" s="226">
        <f>SUMIF(AG37:AG40,"&lt;&gt;NOR",G37:G40)</f>
        <v>0</v>
      </c>
      <c r="H36" s="226"/>
      <c r="I36" s="226">
        <f>SUM(I37:I40)</f>
        <v>0</v>
      </c>
      <c r="J36" s="226"/>
      <c r="K36" s="226">
        <f>SUM(K37:K40)</f>
        <v>0</v>
      </c>
      <c r="L36" s="226"/>
      <c r="M36" s="226">
        <f>SUM(M37:M40)</f>
        <v>0</v>
      </c>
      <c r="N36" s="225"/>
      <c r="O36" s="225">
        <f>SUM(O37:O40)</f>
        <v>0</v>
      </c>
      <c r="P36" s="225"/>
      <c r="Q36" s="225">
        <f>SUM(Q37:Q40)</f>
        <v>0</v>
      </c>
      <c r="R36" s="226"/>
      <c r="S36" s="226"/>
      <c r="T36" s="227"/>
      <c r="U36" s="221"/>
      <c r="V36" s="221">
        <f>SUM(V37:V40)</f>
        <v>7.99</v>
      </c>
      <c r="W36" s="221"/>
      <c r="X36" s="221"/>
      <c r="AG36" t="s">
        <v>177</v>
      </c>
    </row>
    <row r="37" spans="1:60" outlineLevel="1" x14ac:dyDescent="0.25">
      <c r="A37" s="228">
        <v>15</v>
      </c>
      <c r="B37" s="229" t="s">
        <v>829</v>
      </c>
      <c r="C37" s="245" t="s">
        <v>830</v>
      </c>
      <c r="D37" s="230" t="s">
        <v>286</v>
      </c>
      <c r="E37" s="231">
        <v>54</v>
      </c>
      <c r="F37" s="232"/>
      <c r="G37" s="233">
        <f>ROUND(E37*F37,2)</f>
        <v>0</v>
      </c>
      <c r="H37" s="232"/>
      <c r="I37" s="233">
        <f>ROUND(E37*H37,2)</f>
        <v>0</v>
      </c>
      <c r="J37" s="232"/>
      <c r="K37" s="233">
        <f>ROUND(E37*J37,2)</f>
        <v>0</v>
      </c>
      <c r="L37" s="233">
        <v>21</v>
      </c>
      <c r="M37" s="233">
        <f>G37*(1+L37/100)</f>
        <v>0</v>
      </c>
      <c r="N37" s="231">
        <v>0</v>
      </c>
      <c r="O37" s="231">
        <f>ROUND(E37*N37,2)</f>
        <v>0</v>
      </c>
      <c r="P37" s="231">
        <v>0</v>
      </c>
      <c r="Q37" s="231">
        <f>ROUND(E37*P37,2)</f>
        <v>0</v>
      </c>
      <c r="R37" s="233" t="s">
        <v>789</v>
      </c>
      <c r="S37" s="233" t="s">
        <v>181</v>
      </c>
      <c r="T37" s="234" t="s">
        <v>181</v>
      </c>
      <c r="U37" s="220">
        <v>9.2999999999999999E-2</v>
      </c>
      <c r="V37" s="220">
        <f>ROUND(E37*U37,2)</f>
        <v>5.0199999999999996</v>
      </c>
      <c r="W37" s="220"/>
      <c r="X37" s="220" t="s">
        <v>202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203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17"/>
      <c r="B38" s="218"/>
      <c r="C38" s="258" t="s">
        <v>831</v>
      </c>
      <c r="D38" s="253"/>
      <c r="E38" s="253"/>
      <c r="F38" s="253"/>
      <c r="G38" s="253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10"/>
      <c r="Z38" s="210"/>
      <c r="AA38" s="210"/>
      <c r="AB38" s="210"/>
      <c r="AC38" s="210"/>
      <c r="AD38" s="210"/>
      <c r="AE38" s="210"/>
      <c r="AF38" s="210"/>
      <c r="AG38" s="210" t="s">
        <v>205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28">
        <v>16</v>
      </c>
      <c r="B39" s="229" t="s">
        <v>832</v>
      </c>
      <c r="C39" s="245" t="s">
        <v>833</v>
      </c>
      <c r="D39" s="230" t="s">
        <v>286</v>
      </c>
      <c r="E39" s="231">
        <v>54</v>
      </c>
      <c r="F39" s="232"/>
      <c r="G39" s="233">
        <f>ROUND(E39*F39,2)</f>
        <v>0</v>
      </c>
      <c r="H39" s="232"/>
      <c r="I39" s="233">
        <f>ROUND(E39*H39,2)</f>
        <v>0</v>
      </c>
      <c r="J39" s="232"/>
      <c r="K39" s="233">
        <f>ROUND(E39*J39,2)</f>
        <v>0</v>
      </c>
      <c r="L39" s="233">
        <v>21</v>
      </c>
      <c r="M39" s="233">
        <f>G39*(1+L39/100)</f>
        <v>0</v>
      </c>
      <c r="N39" s="231">
        <v>0</v>
      </c>
      <c r="O39" s="231">
        <f>ROUND(E39*N39,2)</f>
        <v>0</v>
      </c>
      <c r="P39" s="231">
        <v>0</v>
      </c>
      <c r="Q39" s="231">
        <f>ROUND(E39*P39,2)</f>
        <v>0</v>
      </c>
      <c r="R39" s="233" t="s">
        <v>789</v>
      </c>
      <c r="S39" s="233" t="s">
        <v>181</v>
      </c>
      <c r="T39" s="234" t="s">
        <v>181</v>
      </c>
      <c r="U39" s="220">
        <v>5.5E-2</v>
      </c>
      <c r="V39" s="220">
        <f>ROUND(E39*U39,2)</f>
        <v>2.97</v>
      </c>
      <c r="W39" s="220"/>
      <c r="X39" s="220" t="s">
        <v>202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203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17"/>
      <c r="B40" s="218"/>
      <c r="C40" s="258" t="s">
        <v>834</v>
      </c>
      <c r="D40" s="253"/>
      <c r="E40" s="253"/>
      <c r="F40" s="253"/>
      <c r="G40" s="253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10"/>
      <c r="Z40" s="210"/>
      <c r="AA40" s="210"/>
      <c r="AB40" s="210"/>
      <c r="AC40" s="210"/>
      <c r="AD40" s="210"/>
      <c r="AE40" s="210"/>
      <c r="AF40" s="210"/>
      <c r="AG40" s="210" t="s">
        <v>205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x14ac:dyDescent="0.25">
      <c r="A41" s="222" t="s">
        <v>176</v>
      </c>
      <c r="B41" s="223" t="s">
        <v>102</v>
      </c>
      <c r="C41" s="243" t="s">
        <v>103</v>
      </c>
      <c r="D41" s="224"/>
      <c r="E41" s="225"/>
      <c r="F41" s="226"/>
      <c r="G41" s="226">
        <f>SUMIF(AG42:AG44,"&lt;&gt;NOR",G42:G44)</f>
        <v>0</v>
      </c>
      <c r="H41" s="226"/>
      <c r="I41" s="226">
        <f>SUM(I42:I44)</f>
        <v>0</v>
      </c>
      <c r="J41" s="226"/>
      <c r="K41" s="226">
        <f>SUM(K42:K44)</f>
        <v>0</v>
      </c>
      <c r="L41" s="226"/>
      <c r="M41" s="226">
        <f>SUM(M42:M44)</f>
        <v>0</v>
      </c>
      <c r="N41" s="225"/>
      <c r="O41" s="225">
        <f>SUM(O42:O44)</f>
        <v>0</v>
      </c>
      <c r="P41" s="225"/>
      <c r="Q41" s="225">
        <f>SUM(Q42:Q44)</f>
        <v>1.4</v>
      </c>
      <c r="R41" s="226"/>
      <c r="S41" s="226"/>
      <c r="T41" s="227"/>
      <c r="U41" s="221"/>
      <c r="V41" s="221">
        <f>SUM(V42:V44)</f>
        <v>4.51</v>
      </c>
      <c r="W41" s="221"/>
      <c r="X41" s="221"/>
      <c r="AG41" t="s">
        <v>177</v>
      </c>
    </row>
    <row r="42" spans="1:60" outlineLevel="1" x14ac:dyDescent="0.25">
      <c r="A42" s="228">
        <v>17</v>
      </c>
      <c r="B42" s="229" t="s">
        <v>455</v>
      </c>
      <c r="C42" s="245" t="s">
        <v>456</v>
      </c>
      <c r="D42" s="230" t="s">
        <v>208</v>
      </c>
      <c r="E42" s="231">
        <v>0.7</v>
      </c>
      <c r="F42" s="232"/>
      <c r="G42" s="233">
        <f>ROUND(E42*F42,2)</f>
        <v>0</v>
      </c>
      <c r="H42" s="232"/>
      <c r="I42" s="233">
        <f>ROUND(E42*H42,2)</f>
        <v>0</v>
      </c>
      <c r="J42" s="232"/>
      <c r="K42" s="233">
        <f>ROUND(E42*J42,2)</f>
        <v>0</v>
      </c>
      <c r="L42" s="233">
        <v>21</v>
      </c>
      <c r="M42" s="233">
        <f>G42*(1+L42/100)</f>
        <v>0</v>
      </c>
      <c r="N42" s="231">
        <v>0</v>
      </c>
      <c r="O42" s="231">
        <f>ROUND(E42*N42,2)</f>
        <v>0</v>
      </c>
      <c r="P42" s="231">
        <v>2</v>
      </c>
      <c r="Q42" s="231">
        <f>ROUND(E42*P42,2)</f>
        <v>1.4</v>
      </c>
      <c r="R42" s="233" t="s">
        <v>457</v>
      </c>
      <c r="S42" s="233" t="s">
        <v>181</v>
      </c>
      <c r="T42" s="234" t="s">
        <v>181</v>
      </c>
      <c r="U42" s="220">
        <v>6.44</v>
      </c>
      <c r="V42" s="220">
        <f>ROUND(E42*U42,2)</f>
        <v>4.51</v>
      </c>
      <c r="W42" s="220"/>
      <c r="X42" s="220" t="s">
        <v>202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203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17"/>
      <c r="B43" s="218"/>
      <c r="C43" s="258" t="s">
        <v>458</v>
      </c>
      <c r="D43" s="253"/>
      <c r="E43" s="253"/>
      <c r="F43" s="253"/>
      <c r="G43" s="253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10"/>
      <c r="Z43" s="210"/>
      <c r="AA43" s="210"/>
      <c r="AB43" s="210"/>
      <c r="AC43" s="210"/>
      <c r="AD43" s="210"/>
      <c r="AE43" s="210"/>
      <c r="AF43" s="210"/>
      <c r="AG43" s="210" t="s">
        <v>205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17"/>
      <c r="B44" s="218"/>
      <c r="C44" s="259" t="s">
        <v>835</v>
      </c>
      <c r="D44" s="249"/>
      <c r="E44" s="250">
        <v>0.7</v>
      </c>
      <c r="F44" s="220"/>
      <c r="G44" s="220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10"/>
      <c r="Z44" s="210"/>
      <c r="AA44" s="210"/>
      <c r="AB44" s="210"/>
      <c r="AC44" s="210"/>
      <c r="AD44" s="210"/>
      <c r="AE44" s="210"/>
      <c r="AF44" s="210"/>
      <c r="AG44" s="210" t="s">
        <v>210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x14ac:dyDescent="0.25">
      <c r="A45" s="222" t="s">
        <v>176</v>
      </c>
      <c r="B45" s="223" t="s">
        <v>104</v>
      </c>
      <c r="C45" s="243" t="s">
        <v>105</v>
      </c>
      <c r="D45" s="224"/>
      <c r="E45" s="225"/>
      <c r="F45" s="226"/>
      <c r="G45" s="226">
        <f>SUMIF(AG46:AG47,"&lt;&gt;NOR",G46:G47)</f>
        <v>0</v>
      </c>
      <c r="H45" s="226"/>
      <c r="I45" s="226">
        <f>SUM(I46:I47)</f>
        <v>0</v>
      </c>
      <c r="J45" s="226"/>
      <c r="K45" s="226">
        <f>SUM(K46:K47)</f>
        <v>0</v>
      </c>
      <c r="L45" s="226"/>
      <c r="M45" s="226">
        <f>SUM(M46:M47)</f>
        <v>0</v>
      </c>
      <c r="N45" s="225"/>
      <c r="O45" s="225">
        <f>SUM(O46:O47)</f>
        <v>0</v>
      </c>
      <c r="P45" s="225"/>
      <c r="Q45" s="225">
        <f>SUM(Q46:Q47)</f>
        <v>0</v>
      </c>
      <c r="R45" s="226"/>
      <c r="S45" s="226"/>
      <c r="T45" s="227"/>
      <c r="U45" s="221"/>
      <c r="V45" s="221">
        <f>SUM(V46:V47)</f>
        <v>0.49</v>
      </c>
      <c r="W45" s="221"/>
      <c r="X45" s="221"/>
      <c r="AG45" t="s">
        <v>177</v>
      </c>
    </row>
    <row r="46" spans="1:60" outlineLevel="1" x14ac:dyDescent="0.25">
      <c r="A46" s="228">
        <v>18</v>
      </c>
      <c r="B46" s="229" t="s">
        <v>836</v>
      </c>
      <c r="C46" s="245" t="s">
        <v>837</v>
      </c>
      <c r="D46" s="230" t="s">
        <v>309</v>
      </c>
      <c r="E46" s="231">
        <v>30.68336</v>
      </c>
      <c r="F46" s="232"/>
      <c r="G46" s="233">
        <f>ROUND(E46*F46,2)</f>
        <v>0</v>
      </c>
      <c r="H46" s="232"/>
      <c r="I46" s="233">
        <f>ROUND(E46*H46,2)</f>
        <v>0</v>
      </c>
      <c r="J46" s="232"/>
      <c r="K46" s="233">
        <f>ROUND(E46*J46,2)</f>
        <v>0</v>
      </c>
      <c r="L46" s="233">
        <v>21</v>
      </c>
      <c r="M46" s="233">
        <f>G46*(1+L46/100)</f>
        <v>0</v>
      </c>
      <c r="N46" s="231">
        <v>0</v>
      </c>
      <c r="O46" s="231">
        <f>ROUND(E46*N46,2)</f>
        <v>0</v>
      </c>
      <c r="P46" s="231">
        <v>0</v>
      </c>
      <c r="Q46" s="231">
        <f>ROUND(E46*P46,2)</f>
        <v>0</v>
      </c>
      <c r="R46" s="233" t="s">
        <v>789</v>
      </c>
      <c r="S46" s="233" t="s">
        <v>181</v>
      </c>
      <c r="T46" s="234" t="s">
        <v>181</v>
      </c>
      <c r="U46" s="220">
        <v>1.6E-2</v>
      </c>
      <c r="V46" s="220">
        <f>ROUND(E46*U46,2)</f>
        <v>0.49</v>
      </c>
      <c r="W46" s="220"/>
      <c r="X46" s="220" t="s">
        <v>547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548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17"/>
      <c r="B47" s="218"/>
      <c r="C47" s="258" t="s">
        <v>838</v>
      </c>
      <c r="D47" s="253"/>
      <c r="E47" s="253"/>
      <c r="F47" s="253"/>
      <c r="G47" s="253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10"/>
      <c r="Z47" s="210"/>
      <c r="AA47" s="210"/>
      <c r="AB47" s="210"/>
      <c r="AC47" s="210"/>
      <c r="AD47" s="210"/>
      <c r="AE47" s="210"/>
      <c r="AF47" s="210"/>
      <c r="AG47" s="210" t="s">
        <v>205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x14ac:dyDescent="0.25">
      <c r="A48" s="222" t="s">
        <v>176</v>
      </c>
      <c r="B48" s="223" t="s">
        <v>144</v>
      </c>
      <c r="C48" s="243" t="s">
        <v>145</v>
      </c>
      <c r="D48" s="224"/>
      <c r="E48" s="225"/>
      <c r="F48" s="226"/>
      <c r="G48" s="226">
        <f>SUMIF(AG49:AG53,"&lt;&gt;NOR",G49:G53)</f>
        <v>0</v>
      </c>
      <c r="H48" s="226"/>
      <c r="I48" s="226">
        <f>SUM(I49:I53)</f>
        <v>0</v>
      </c>
      <c r="J48" s="226"/>
      <c r="K48" s="226">
        <f>SUM(K49:K53)</f>
        <v>0</v>
      </c>
      <c r="L48" s="226"/>
      <c r="M48" s="226">
        <f>SUM(M49:M53)</f>
        <v>0</v>
      </c>
      <c r="N48" s="225"/>
      <c r="O48" s="225">
        <f>SUM(O49:O53)</f>
        <v>0</v>
      </c>
      <c r="P48" s="225"/>
      <c r="Q48" s="225">
        <f>SUM(Q49:Q53)</f>
        <v>0</v>
      </c>
      <c r="R48" s="226"/>
      <c r="S48" s="226"/>
      <c r="T48" s="227"/>
      <c r="U48" s="221"/>
      <c r="V48" s="221">
        <f>SUM(V49:V53)</f>
        <v>2.8499999999999996</v>
      </c>
      <c r="W48" s="221"/>
      <c r="X48" s="221"/>
      <c r="AG48" t="s">
        <v>177</v>
      </c>
    </row>
    <row r="49" spans="1:60" ht="20.399999999999999" outlineLevel="1" x14ac:dyDescent="0.25">
      <c r="A49" s="235">
        <v>19</v>
      </c>
      <c r="B49" s="236" t="s">
        <v>839</v>
      </c>
      <c r="C49" s="244" t="s">
        <v>840</v>
      </c>
      <c r="D49" s="237" t="s">
        <v>309</v>
      </c>
      <c r="E49" s="238">
        <v>26.12236</v>
      </c>
      <c r="F49" s="239"/>
      <c r="G49" s="240">
        <f>ROUND(E49*F49,2)</f>
        <v>0</v>
      </c>
      <c r="H49" s="239"/>
      <c r="I49" s="240">
        <f>ROUND(E49*H49,2)</f>
        <v>0</v>
      </c>
      <c r="J49" s="239"/>
      <c r="K49" s="240">
        <f>ROUND(E49*J49,2)</f>
        <v>0</v>
      </c>
      <c r="L49" s="240">
        <v>21</v>
      </c>
      <c r="M49" s="240">
        <f>G49*(1+L49/100)</f>
        <v>0</v>
      </c>
      <c r="N49" s="238">
        <v>0</v>
      </c>
      <c r="O49" s="238">
        <f>ROUND(E49*N49,2)</f>
        <v>0</v>
      </c>
      <c r="P49" s="238">
        <v>0</v>
      </c>
      <c r="Q49" s="238">
        <f>ROUND(E49*P49,2)</f>
        <v>0</v>
      </c>
      <c r="R49" s="240" t="s">
        <v>789</v>
      </c>
      <c r="S49" s="240" t="s">
        <v>181</v>
      </c>
      <c r="T49" s="241" t="s">
        <v>181</v>
      </c>
      <c r="U49" s="220">
        <v>0.01</v>
      </c>
      <c r="V49" s="220">
        <f>ROUND(E49*U49,2)</f>
        <v>0.26</v>
      </c>
      <c r="W49" s="220"/>
      <c r="X49" s="220" t="s">
        <v>777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778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35">
        <v>20</v>
      </c>
      <c r="B50" s="236" t="s">
        <v>841</v>
      </c>
      <c r="C50" s="244" t="s">
        <v>842</v>
      </c>
      <c r="D50" s="237" t="s">
        <v>309</v>
      </c>
      <c r="E50" s="238">
        <v>496.32483999999999</v>
      </c>
      <c r="F50" s="239"/>
      <c r="G50" s="240">
        <f>ROUND(E50*F50,2)</f>
        <v>0</v>
      </c>
      <c r="H50" s="239"/>
      <c r="I50" s="240">
        <f>ROUND(E50*H50,2)</f>
        <v>0</v>
      </c>
      <c r="J50" s="239"/>
      <c r="K50" s="240">
        <f>ROUND(E50*J50,2)</f>
        <v>0</v>
      </c>
      <c r="L50" s="240">
        <v>21</v>
      </c>
      <c r="M50" s="240">
        <f>G50*(1+L50/100)</f>
        <v>0</v>
      </c>
      <c r="N50" s="238">
        <v>0</v>
      </c>
      <c r="O50" s="238">
        <f>ROUND(E50*N50,2)</f>
        <v>0</v>
      </c>
      <c r="P50" s="238">
        <v>0</v>
      </c>
      <c r="Q50" s="238">
        <f>ROUND(E50*P50,2)</f>
        <v>0</v>
      </c>
      <c r="R50" s="240" t="s">
        <v>789</v>
      </c>
      <c r="S50" s="240" t="s">
        <v>181</v>
      </c>
      <c r="T50" s="241" t="s">
        <v>181</v>
      </c>
      <c r="U50" s="220">
        <v>0</v>
      </c>
      <c r="V50" s="220">
        <f>ROUND(E50*U50,2)</f>
        <v>0</v>
      </c>
      <c r="W50" s="220"/>
      <c r="X50" s="220" t="s">
        <v>777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778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28">
        <v>21</v>
      </c>
      <c r="B51" s="229" t="s">
        <v>843</v>
      </c>
      <c r="C51" s="245" t="s">
        <v>844</v>
      </c>
      <c r="D51" s="230" t="s">
        <v>309</v>
      </c>
      <c r="E51" s="231">
        <v>26.12236</v>
      </c>
      <c r="F51" s="232"/>
      <c r="G51" s="233">
        <f>ROUND(E51*F51,2)</f>
        <v>0</v>
      </c>
      <c r="H51" s="232"/>
      <c r="I51" s="233">
        <f>ROUND(E51*H51,2)</f>
        <v>0</v>
      </c>
      <c r="J51" s="232"/>
      <c r="K51" s="233">
        <f>ROUND(E51*J51,2)</f>
        <v>0</v>
      </c>
      <c r="L51" s="233">
        <v>21</v>
      </c>
      <c r="M51" s="233">
        <f>G51*(1+L51/100)</f>
        <v>0</v>
      </c>
      <c r="N51" s="231">
        <v>0</v>
      </c>
      <c r="O51" s="231">
        <f>ROUND(E51*N51,2)</f>
        <v>0</v>
      </c>
      <c r="P51" s="231">
        <v>0</v>
      </c>
      <c r="Q51" s="231">
        <f>ROUND(E51*P51,2)</f>
        <v>0</v>
      </c>
      <c r="R51" s="233" t="s">
        <v>789</v>
      </c>
      <c r="S51" s="233" t="s">
        <v>181</v>
      </c>
      <c r="T51" s="234" t="s">
        <v>181</v>
      </c>
      <c r="U51" s="220">
        <v>9.9000000000000005E-2</v>
      </c>
      <c r="V51" s="220">
        <f>ROUND(E51*U51,2)</f>
        <v>2.59</v>
      </c>
      <c r="W51" s="220"/>
      <c r="X51" s="220" t="s">
        <v>777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778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17"/>
      <c r="B52" s="218"/>
      <c r="C52" s="258" t="s">
        <v>845</v>
      </c>
      <c r="D52" s="253"/>
      <c r="E52" s="253"/>
      <c r="F52" s="253"/>
      <c r="G52" s="253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10"/>
      <c r="Z52" s="210"/>
      <c r="AA52" s="210"/>
      <c r="AB52" s="210"/>
      <c r="AC52" s="210"/>
      <c r="AD52" s="210"/>
      <c r="AE52" s="210"/>
      <c r="AF52" s="210"/>
      <c r="AG52" s="210" t="s">
        <v>205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28">
        <v>22</v>
      </c>
      <c r="B53" s="229" t="s">
        <v>846</v>
      </c>
      <c r="C53" s="245" t="s">
        <v>847</v>
      </c>
      <c r="D53" s="230" t="s">
        <v>309</v>
      </c>
      <c r="E53" s="231">
        <v>26.12236</v>
      </c>
      <c r="F53" s="232"/>
      <c r="G53" s="233">
        <f>ROUND(E53*F53,2)</f>
        <v>0</v>
      </c>
      <c r="H53" s="232"/>
      <c r="I53" s="233">
        <f>ROUND(E53*H53,2)</f>
        <v>0</v>
      </c>
      <c r="J53" s="232"/>
      <c r="K53" s="233">
        <f>ROUND(E53*J53,2)</f>
        <v>0</v>
      </c>
      <c r="L53" s="233">
        <v>21</v>
      </c>
      <c r="M53" s="233">
        <f>G53*(1+L53/100)</f>
        <v>0</v>
      </c>
      <c r="N53" s="231">
        <v>0</v>
      </c>
      <c r="O53" s="231">
        <f>ROUND(E53*N53,2)</f>
        <v>0</v>
      </c>
      <c r="P53" s="231">
        <v>0</v>
      </c>
      <c r="Q53" s="231">
        <f>ROUND(E53*P53,2)</f>
        <v>0</v>
      </c>
      <c r="R53" s="233" t="s">
        <v>457</v>
      </c>
      <c r="S53" s="233" t="s">
        <v>181</v>
      </c>
      <c r="T53" s="234" t="s">
        <v>181</v>
      </c>
      <c r="U53" s="220">
        <v>0</v>
      </c>
      <c r="V53" s="220">
        <f>ROUND(E53*U53,2)</f>
        <v>0</v>
      </c>
      <c r="W53" s="220"/>
      <c r="X53" s="220" t="s">
        <v>777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778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x14ac:dyDescent="0.25">
      <c r="A54" s="3"/>
      <c r="B54" s="4"/>
      <c r="C54" s="246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AE54">
        <v>15</v>
      </c>
      <c r="AF54">
        <v>21</v>
      </c>
      <c r="AG54" t="s">
        <v>163</v>
      </c>
    </row>
    <row r="55" spans="1:60" x14ac:dyDescent="0.25">
      <c r="A55" s="213"/>
      <c r="B55" s="214" t="s">
        <v>29</v>
      </c>
      <c r="C55" s="247"/>
      <c r="D55" s="215"/>
      <c r="E55" s="216"/>
      <c r="F55" s="216"/>
      <c r="G55" s="242">
        <f>G8+G21+G25+G36+G41+G45+G48</f>
        <v>0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AE55">
        <f>SUMIF(L7:L53,AE54,G7:G53)</f>
        <v>0</v>
      </c>
      <c r="AF55">
        <f>SUMIF(L7:L53,AF54,G7:G53)</f>
        <v>0</v>
      </c>
      <c r="AG55" t="s">
        <v>195</v>
      </c>
    </row>
    <row r="56" spans="1:60" x14ac:dyDescent="0.25">
      <c r="C56" s="248"/>
      <c r="D56" s="10"/>
      <c r="AG56" t="s">
        <v>196</v>
      </c>
    </row>
    <row r="57" spans="1:60" x14ac:dyDescent="0.25">
      <c r="D57" s="10"/>
    </row>
    <row r="58" spans="1:60" x14ac:dyDescent="0.25">
      <c r="D58" s="10"/>
    </row>
    <row r="59" spans="1:60" x14ac:dyDescent="0.25">
      <c r="D59" s="10"/>
    </row>
    <row r="60" spans="1:60" x14ac:dyDescent="0.25">
      <c r="D60" s="10"/>
    </row>
    <row r="61" spans="1:60" x14ac:dyDescent="0.25">
      <c r="D61" s="10"/>
    </row>
    <row r="62" spans="1:60" x14ac:dyDescent="0.25">
      <c r="D62" s="10"/>
    </row>
    <row r="63" spans="1:60" x14ac:dyDescent="0.25">
      <c r="D63" s="10"/>
    </row>
    <row r="64" spans="1:60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t71t2aym64ZJw9bE8aw81DYAJwvGsyuq6VKcmUzlbseFqRLt8NkkI2GXoVCVuG6nMcUxCeTG3gRt97XFe4iq/g==" saltValue="DeEJetxDkRJD9Lp+OfGgSQ==" spinCount="100000" sheet="1"/>
  <mergeCells count="17">
    <mergeCell ref="C38:G38"/>
    <mergeCell ref="C40:G40"/>
    <mergeCell ref="C43:G43"/>
    <mergeCell ref="C47:G47"/>
    <mergeCell ref="C52:G52"/>
    <mergeCell ref="C17:G17"/>
    <mergeCell ref="C20:G20"/>
    <mergeCell ref="C23:G23"/>
    <mergeCell ref="C27:G27"/>
    <mergeCell ref="C29:G29"/>
    <mergeCell ref="C35:G35"/>
    <mergeCell ref="A1:G1"/>
    <mergeCell ref="C2:G2"/>
    <mergeCell ref="C3:G3"/>
    <mergeCell ref="C4:G4"/>
    <mergeCell ref="C13:G13"/>
    <mergeCell ref="C15:G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VN 21087VN Naklady</vt:lpstr>
      <vt:lpstr>001 21087001 Pol</vt:lpstr>
      <vt:lpstr>001 21087002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'001 21087001 Pol'!Názvy_tisku</vt:lpstr>
      <vt:lpstr>'001 21087002 Pol'!Názvy_tisku</vt:lpstr>
      <vt:lpstr>'VN 21087VN Naklady'!Názvy_tisku</vt:lpstr>
      <vt:lpstr>oadresa</vt:lpstr>
      <vt:lpstr>Stavba!Objednatel</vt:lpstr>
      <vt:lpstr>Stavba!Objekt</vt:lpstr>
      <vt:lpstr>'001 21087001 Pol'!Oblast_tisku</vt:lpstr>
      <vt:lpstr>'001 21087002 Pol'!Oblast_tisku</vt:lpstr>
      <vt:lpstr>Stavba!Oblast_tisku</vt:lpstr>
      <vt:lpstr>'VN 21087VN Naklady'!Oblast_tisku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Jerabek</dc:creator>
  <cp:lastModifiedBy>Petr Jerabek</cp:lastModifiedBy>
  <cp:lastPrinted>2019-03-19T12:27:02Z</cp:lastPrinted>
  <dcterms:created xsi:type="dcterms:W3CDTF">2009-04-08T07:15:50Z</dcterms:created>
  <dcterms:modified xsi:type="dcterms:W3CDTF">2021-12-12T17:39:59Z</dcterms:modified>
</cp:coreProperties>
</file>